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4855" windowHeight="12240" activeTab="0"/>
  </bookViews>
  <sheets>
    <sheet name="UNIT CALCULATION" sheetId="1" r:id="rId1"/>
    <sheet name="LOOP" sheetId="2" state="hidden" r:id="rId2"/>
    <sheet name="LATEST" sheetId="3" state="hidden" r:id="rId3"/>
    <sheet name="DATA DOWNLOAD" sheetId="4" state="hidden" r:id="rId4"/>
  </sheets>
  <definedNames>
    <definedName name="quotes.csv?s_NZDAUD_X_f_sl1d1t1c1ohgv_e" localSheetId="3">'DATA DOWNLOAD'!$CZ$1:$CZ$2</definedName>
    <definedName name="quotes.csv?s_NZDAUD_X_f_sl1d1t1c1ohgv_e__1" localSheetId="3">'DATA DOWNLOAD'!$CY$1:$CY$2</definedName>
    <definedName name="quotes.csv?s_NZDAUD_X_f_sl1d1t1c1ohgv_e__10" localSheetId="3">'DATA DOWNLOAD'!$CP$1:$CP$2</definedName>
    <definedName name="quotes.csv?s_NZDAUD_X_f_sl1d1t1c1ohgv_e__100" localSheetId="3">'DATA DOWNLOAD'!$D$1:$D$2</definedName>
    <definedName name="quotes.csv?s_NZDAUD_X_f_sl1d1t1c1ohgv_e__101" localSheetId="3">'DATA DOWNLOAD'!$C$1:$C$2</definedName>
    <definedName name="quotes.csv?s_NZDAUD_X_f_sl1d1t1c1ohgv_e__102" localSheetId="3">'DATA DOWNLOAD'!$B$1:$B$2</definedName>
    <definedName name="quotes.csv?s_NZDAUD_X_f_sl1d1t1c1ohgv_e__103" localSheetId="3">'DATA DOWNLOAD'!$A$1:$A$2</definedName>
    <definedName name="quotes.csv?s_NZDAUD_X_f_sl1d1t1c1ohgv_e__11" localSheetId="3">'DATA DOWNLOAD'!$CO$1:$CO$2</definedName>
    <definedName name="quotes.csv?s_NZDAUD_X_f_sl1d1t1c1ohgv_e__12" localSheetId="3">'DATA DOWNLOAD'!$CN$1:$CN$2</definedName>
    <definedName name="quotes.csv?s_NZDAUD_X_f_sl1d1t1c1ohgv_e__13" localSheetId="3">'DATA DOWNLOAD'!$CM$1:$CM$2</definedName>
    <definedName name="quotes.csv?s_NZDAUD_X_f_sl1d1t1c1ohgv_e__14" localSheetId="3">'DATA DOWNLOAD'!$CL$1:$CL$2</definedName>
    <definedName name="quotes.csv?s_NZDAUD_X_f_sl1d1t1c1ohgv_e__15" localSheetId="3">'DATA DOWNLOAD'!$CK$1:$CK$2</definedName>
    <definedName name="quotes.csv?s_NZDAUD_X_f_sl1d1t1c1ohgv_e__16" localSheetId="3">'DATA DOWNLOAD'!$CJ$1:$CJ$2</definedName>
    <definedName name="quotes.csv?s_NZDAUD_X_f_sl1d1t1c1ohgv_e__17" localSheetId="3">'DATA DOWNLOAD'!$CI$1:$CI$2</definedName>
    <definedName name="quotes.csv?s_NZDAUD_X_f_sl1d1t1c1ohgv_e__18" localSheetId="3">'DATA DOWNLOAD'!$CH$1:$CH$2</definedName>
    <definedName name="quotes.csv?s_NZDAUD_X_f_sl1d1t1c1ohgv_e__19" localSheetId="3">'DATA DOWNLOAD'!$CG$1:$CG$2</definedName>
    <definedName name="quotes.csv?s_NZDAUD_X_f_sl1d1t1c1ohgv_e__2" localSheetId="3">'DATA DOWNLOAD'!$CX$1:$CX$2</definedName>
    <definedName name="quotes.csv?s_NZDAUD_X_f_sl1d1t1c1ohgv_e__20" localSheetId="3">'DATA DOWNLOAD'!$CF$1:$CF$2</definedName>
    <definedName name="quotes.csv?s_NZDAUD_X_f_sl1d1t1c1ohgv_e__21" localSheetId="3">'DATA DOWNLOAD'!$CE$1:$CE$2</definedName>
    <definedName name="quotes.csv?s_NZDAUD_X_f_sl1d1t1c1ohgv_e__22" localSheetId="3">'DATA DOWNLOAD'!$CD$1:$CD$2</definedName>
    <definedName name="quotes.csv?s_NZDAUD_X_f_sl1d1t1c1ohgv_e__23" localSheetId="3">'DATA DOWNLOAD'!$CC$1:$CC$2</definedName>
    <definedName name="quotes.csv?s_NZDAUD_X_f_sl1d1t1c1ohgv_e__24" localSheetId="3">'DATA DOWNLOAD'!$CB$1:$CB$2</definedName>
    <definedName name="quotes.csv?s_NZDAUD_X_f_sl1d1t1c1ohgv_e__25" localSheetId="3">'DATA DOWNLOAD'!$CA$1:$CA$2</definedName>
    <definedName name="quotes.csv?s_NZDAUD_X_f_sl1d1t1c1ohgv_e__26" localSheetId="3">'DATA DOWNLOAD'!$BZ$1:$BZ$2</definedName>
    <definedName name="quotes.csv?s_NZDAUD_X_f_sl1d1t1c1ohgv_e__27" localSheetId="3">'DATA DOWNLOAD'!$BY$1:$BY$2</definedName>
    <definedName name="quotes.csv?s_NZDAUD_X_f_sl1d1t1c1ohgv_e__28" localSheetId="3">'DATA DOWNLOAD'!$BX$1:$BX$2</definedName>
    <definedName name="quotes.csv?s_NZDAUD_X_f_sl1d1t1c1ohgv_e__29" localSheetId="3">'DATA DOWNLOAD'!$BW$1:$BW$2</definedName>
    <definedName name="quotes.csv?s_NZDAUD_X_f_sl1d1t1c1ohgv_e__3" localSheetId="3">'DATA DOWNLOAD'!$CW$1:$CW$2</definedName>
    <definedName name="quotes.csv?s_NZDAUD_X_f_sl1d1t1c1ohgv_e__30" localSheetId="3">'DATA DOWNLOAD'!$BV$1:$BV$2</definedName>
    <definedName name="quotes.csv?s_NZDAUD_X_f_sl1d1t1c1ohgv_e__31" localSheetId="3">'DATA DOWNLOAD'!$BU$1:$BU$2</definedName>
    <definedName name="quotes.csv?s_NZDAUD_X_f_sl1d1t1c1ohgv_e__32" localSheetId="3">'DATA DOWNLOAD'!$BT$1:$BT$2</definedName>
    <definedName name="quotes.csv?s_NZDAUD_X_f_sl1d1t1c1ohgv_e__33" localSheetId="3">'DATA DOWNLOAD'!$BS$1:$BS$2</definedName>
    <definedName name="quotes.csv?s_NZDAUD_X_f_sl1d1t1c1ohgv_e__34" localSheetId="3">'DATA DOWNLOAD'!$BR$1:$BR$2</definedName>
    <definedName name="quotes.csv?s_NZDAUD_X_f_sl1d1t1c1ohgv_e__35" localSheetId="3">'DATA DOWNLOAD'!$BQ$1:$BQ$2</definedName>
    <definedName name="quotes.csv?s_NZDAUD_X_f_sl1d1t1c1ohgv_e__36" localSheetId="3">'DATA DOWNLOAD'!$BP$1:$BP$2</definedName>
    <definedName name="quotes.csv?s_NZDAUD_X_f_sl1d1t1c1ohgv_e__37" localSheetId="3">'DATA DOWNLOAD'!$BO$1:$BO$2</definedName>
    <definedName name="quotes.csv?s_NZDAUD_X_f_sl1d1t1c1ohgv_e__38" localSheetId="3">'DATA DOWNLOAD'!$BN$1:$BN$2</definedName>
    <definedName name="quotes.csv?s_NZDAUD_X_f_sl1d1t1c1ohgv_e__39" localSheetId="3">'DATA DOWNLOAD'!$BM$1:$BM$2</definedName>
    <definedName name="quotes.csv?s_NZDAUD_X_f_sl1d1t1c1ohgv_e__4" localSheetId="3">'DATA DOWNLOAD'!$CV$1:$CV$2</definedName>
    <definedName name="quotes.csv?s_NZDAUD_X_f_sl1d1t1c1ohgv_e__40" localSheetId="3">'DATA DOWNLOAD'!$BL$1:$BL$2</definedName>
    <definedName name="quotes.csv?s_NZDAUD_X_f_sl1d1t1c1ohgv_e__41" localSheetId="3">'DATA DOWNLOAD'!$BK$1:$BK$2</definedName>
    <definedName name="quotes.csv?s_NZDAUD_X_f_sl1d1t1c1ohgv_e__42" localSheetId="3">'DATA DOWNLOAD'!$BJ$1:$BJ$2</definedName>
    <definedName name="quotes.csv?s_NZDAUD_X_f_sl1d1t1c1ohgv_e__43" localSheetId="3">'DATA DOWNLOAD'!$BI$1:$BI$2</definedName>
    <definedName name="quotes.csv?s_NZDAUD_X_f_sl1d1t1c1ohgv_e__44" localSheetId="3">'DATA DOWNLOAD'!$BH$1:$BH$2</definedName>
    <definedName name="quotes.csv?s_NZDAUD_X_f_sl1d1t1c1ohgv_e__45" localSheetId="3">'DATA DOWNLOAD'!$BG$1:$BG$2</definedName>
    <definedName name="quotes.csv?s_NZDAUD_X_f_sl1d1t1c1ohgv_e__46" localSheetId="3">'DATA DOWNLOAD'!$BF$1:$BF$2</definedName>
    <definedName name="quotes.csv?s_NZDAUD_X_f_sl1d1t1c1ohgv_e__47" localSheetId="3">'DATA DOWNLOAD'!$BE$1:$BE$2</definedName>
    <definedName name="quotes.csv?s_NZDAUD_X_f_sl1d1t1c1ohgv_e__48" localSheetId="3">'DATA DOWNLOAD'!$BD$1:$BD$2</definedName>
    <definedName name="quotes.csv?s_NZDAUD_X_f_sl1d1t1c1ohgv_e__49" localSheetId="3">'DATA DOWNLOAD'!$BC$1:$BC$2</definedName>
    <definedName name="quotes.csv?s_NZDAUD_X_f_sl1d1t1c1ohgv_e__5" localSheetId="3">'DATA DOWNLOAD'!$CU$1:$CU$2</definedName>
    <definedName name="quotes.csv?s_NZDAUD_X_f_sl1d1t1c1ohgv_e__50" localSheetId="3">'DATA DOWNLOAD'!$BB$1:$BB$2</definedName>
    <definedName name="quotes.csv?s_NZDAUD_X_f_sl1d1t1c1ohgv_e__51" localSheetId="3">'DATA DOWNLOAD'!$BA$1:$BA$2</definedName>
    <definedName name="quotes.csv?s_NZDAUD_X_f_sl1d1t1c1ohgv_e__52" localSheetId="3">'DATA DOWNLOAD'!$AZ$1:$AZ$2</definedName>
    <definedName name="quotes.csv?s_NZDAUD_X_f_sl1d1t1c1ohgv_e__53" localSheetId="3">'DATA DOWNLOAD'!$AY$1:$AY$2</definedName>
    <definedName name="quotes.csv?s_NZDAUD_X_f_sl1d1t1c1ohgv_e__54" localSheetId="3">'DATA DOWNLOAD'!$AX$1:$AX$2</definedName>
    <definedName name="quotes.csv?s_NZDAUD_X_f_sl1d1t1c1ohgv_e__55" localSheetId="3">'DATA DOWNLOAD'!$AW$1:$AW$2</definedName>
    <definedName name="quotes.csv?s_NZDAUD_X_f_sl1d1t1c1ohgv_e__56" localSheetId="3">'DATA DOWNLOAD'!$AV$1:$AV$2</definedName>
    <definedName name="quotes.csv?s_NZDAUD_X_f_sl1d1t1c1ohgv_e__57" localSheetId="3">'DATA DOWNLOAD'!$AU$1:$AU$2</definedName>
    <definedName name="quotes.csv?s_NZDAUD_X_f_sl1d1t1c1ohgv_e__58" localSheetId="3">'DATA DOWNLOAD'!$AT$1:$AT$2</definedName>
    <definedName name="quotes.csv?s_NZDAUD_X_f_sl1d1t1c1ohgv_e__59" localSheetId="3">'DATA DOWNLOAD'!$AS$1:$AS$2</definedName>
    <definedName name="quotes.csv?s_NZDAUD_X_f_sl1d1t1c1ohgv_e__6" localSheetId="3">'DATA DOWNLOAD'!$CT$1:$CT$2</definedName>
    <definedName name="quotes.csv?s_NZDAUD_X_f_sl1d1t1c1ohgv_e__60" localSheetId="3">'DATA DOWNLOAD'!$AR$1:$AR$2</definedName>
    <definedName name="quotes.csv?s_NZDAUD_X_f_sl1d1t1c1ohgv_e__61" localSheetId="3">'DATA DOWNLOAD'!$AQ$1:$AQ$2</definedName>
    <definedName name="quotes.csv?s_NZDAUD_X_f_sl1d1t1c1ohgv_e__62" localSheetId="3">'DATA DOWNLOAD'!$AP$1:$AP$2</definedName>
    <definedName name="quotes.csv?s_NZDAUD_X_f_sl1d1t1c1ohgv_e__63" localSheetId="3">'DATA DOWNLOAD'!$AO$1:$AO$2</definedName>
    <definedName name="quotes.csv?s_NZDAUD_X_f_sl1d1t1c1ohgv_e__64" localSheetId="3">'DATA DOWNLOAD'!$AN$1:$AN$2</definedName>
    <definedName name="quotes.csv?s_NZDAUD_X_f_sl1d1t1c1ohgv_e__65" localSheetId="3">'DATA DOWNLOAD'!$AM$1:$AM$2</definedName>
    <definedName name="quotes.csv?s_NZDAUD_X_f_sl1d1t1c1ohgv_e__66" localSheetId="3">'DATA DOWNLOAD'!$AL$1:$AL$2</definedName>
    <definedName name="quotes.csv?s_NZDAUD_X_f_sl1d1t1c1ohgv_e__67" localSheetId="3">'DATA DOWNLOAD'!$AK$1:$AK$2</definedName>
    <definedName name="quotes.csv?s_NZDAUD_X_f_sl1d1t1c1ohgv_e__68" localSheetId="3">'DATA DOWNLOAD'!$AJ$1:$AJ$2</definedName>
    <definedName name="quotes.csv?s_NZDAUD_X_f_sl1d1t1c1ohgv_e__69" localSheetId="3">'DATA DOWNLOAD'!$AI$1:$AI$2</definedName>
    <definedName name="quotes.csv?s_NZDAUD_X_f_sl1d1t1c1ohgv_e__7" localSheetId="3">'DATA DOWNLOAD'!$CS$1:$CS$2</definedName>
    <definedName name="quotes.csv?s_NZDAUD_X_f_sl1d1t1c1ohgv_e__70" localSheetId="3">'DATA DOWNLOAD'!$AH$1:$AH$2</definedName>
    <definedName name="quotes.csv?s_NZDAUD_X_f_sl1d1t1c1ohgv_e__71" localSheetId="3">'DATA DOWNLOAD'!$AG$1:$AG$2</definedName>
    <definedName name="quotes.csv?s_NZDAUD_X_f_sl1d1t1c1ohgv_e__72" localSheetId="3">'DATA DOWNLOAD'!$AF$1:$AF$2</definedName>
    <definedName name="quotes.csv?s_NZDAUD_X_f_sl1d1t1c1ohgv_e__73" localSheetId="3">'DATA DOWNLOAD'!$AE$1:$AE$2</definedName>
    <definedName name="quotes.csv?s_NZDAUD_X_f_sl1d1t1c1ohgv_e__74" localSheetId="3">'DATA DOWNLOAD'!$AD$1:$AD$2</definedName>
    <definedName name="quotes.csv?s_NZDAUD_X_f_sl1d1t1c1ohgv_e__75" localSheetId="3">'DATA DOWNLOAD'!$AC$1:$AC$2</definedName>
    <definedName name="quotes.csv?s_NZDAUD_X_f_sl1d1t1c1ohgv_e__76" localSheetId="3">'DATA DOWNLOAD'!$AB$1:$AB$2</definedName>
    <definedName name="quotes.csv?s_NZDAUD_X_f_sl1d1t1c1ohgv_e__77" localSheetId="3">'DATA DOWNLOAD'!$AA$1:$AA$2</definedName>
    <definedName name="quotes.csv?s_NZDAUD_X_f_sl1d1t1c1ohgv_e__78" localSheetId="3">'DATA DOWNLOAD'!$Z$1:$Z$2</definedName>
    <definedName name="quotes.csv?s_NZDAUD_X_f_sl1d1t1c1ohgv_e__79" localSheetId="3">'DATA DOWNLOAD'!$Y$1:$Y$2</definedName>
    <definedName name="quotes.csv?s_NZDAUD_X_f_sl1d1t1c1ohgv_e__8" localSheetId="3">'DATA DOWNLOAD'!$CR$1:$CR$2</definedName>
    <definedName name="quotes.csv?s_NZDAUD_X_f_sl1d1t1c1ohgv_e__80" localSheetId="3">'DATA DOWNLOAD'!$X$1:$X$2</definedName>
    <definedName name="quotes.csv?s_NZDAUD_X_f_sl1d1t1c1ohgv_e__81" localSheetId="3">'DATA DOWNLOAD'!$W$1:$W$2</definedName>
    <definedName name="quotes.csv?s_NZDAUD_X_f_sl1d1t1c1ohgv_e__82" localSheetId="3">'DATA DOWNLOAD'!$V$1:$V$2</definedName>
    <definedName name="quotes.csv?s_NZDAUD_X_f_sl1d1t1c1ohgv_e__83" localSheetId="3">'DATA DOWNLOAD'!$U$1:$U$2</definedName>
    <definedName name="quotes.csv?s_NZDAUD_X_f_sl1d1t1c1ohgv_e__84" localSheetId="3">'DATA DOWNLOAD'!$T$1:$T$2</definedName>
    <definedName name="quotes.csv?s_NZDAUD_X_f_sl1d1t1c1ohgv_e__85" localSheetId="3">'DATA DOWNLOAD'!$S$1:$S$2</definedName>
    <definedName name="quotes.csv?s_NZDAUD_X_f_sl1d1t1c1ohgv_e__86" localSheetId="3">'DATA DOWNLOAD'!$R$1:$R$2</definedName>
    <definedName name="quotes.csv?s_NZDAUD_X_f_sl1d1t1c1ohgv_e__87" localSheetId="3">'DATA DOWNLOAD'!$Q$1:$Q$2</definedName>
    <definedName name="quotes.csv?s_NZDAUD_X_f_sl1d1t1c1ohgv_e__88" localSheetId="3">'DATA DOWNLOAD'!$P$1:$P$2</definedName>
    <definedName name="quotes.csv?s_NZDAUD_X_f_sl1d1t1c1ohgv_e__89" localSheetId="3">'DATA DOWNLOAD'!$O$1:$O$2</definedName>
    <definedName name="quotes.csv?s_NZDAUD_X_f_sl1d1t1c1ohgv_e__9" localSheetId="3">'DATA DOWNLOAD'!$CQ$1:$CQ$2</definedName>
    <definedName name="quotes.csv?s_NZDAUD_X_f_sl1d1t1c1ohgv_e__90" localSheetId="3">'DATA DOWNLOAD'!$N$1:$N$2</definedName>
    <definedName name="quotes.csv?s_NZDAUD_X_f_sl1d1t1c1ohgv_e__91" localSheetId="3">'DATA DOWNLOAD'!$M$1:$M$2</definedName>
    <definedName name="quotes.csv?s_NZDAUD_X_f_sl1d1t1c1ohgv_e__92" localSheetId="3">'DATA DOWNLOAD'!$L$1:$L$2</definedName>
    <definedName name="quotes.csv?s_NZDAUD_X_f_sl1d1t1c1ohgv_e__93" localSheetId="3">'DATA DOWNLOAD'!$K$1:$K$2</definedName>
    <definedName name="quotes.csv?s_NZDAUD_X_f_sl1d1t1c1ohgv_e__94" localSheetId="3">'DATA DOWNLOAD'!$J$1:$J$2</definedName>
    <definedName name="quotes.csv?s_NZDAUD_X_f_sl1d1t1c1ohgv_e__95" localSheetId="3">'DATA DOWNLOAD'!$I$1:$I$2</definedName>
    <definedName name="quotes.csv?s_NZDAUD_X_f_sl1d1t1c1ohgv_e__96" localSheetId="3">'DATA DOWNLOAD'!$H$1:$H$2</definedName>
    <definedName name="quotes.csv?s_NZDAUD_X_f_sl1d1t1c1ohgv_e__97" localSheetId="3">'DATA DOWNLOAD'!$G$1:$G$2</definedName>
    <definedName name="quotes.csv?s_NZDAUD_X_f_sl1d1t1c1ohgv_e__98" localSheetId="3">'DATA DOWNLOAD'!$F$1:$F$2</definedName>
    <definedName name="quotes.csv?s_NZDAUD_X_f_sl1d1t1c1ohgv_e__99" localSheetId="3">'DATA DOWNLOAD'!$E$1:$E$2</definedName>
  </definedNames>
  <calcPr fullCalcOnLoad="1"/>
</workbook>
</file>

<file path=xl/sharedStrings.xml><?xml version="1.0" encoding="utf-8"?>
<sst xmlns="http://schemas.openxmlformats.org/spreadsheetml/2006/main" count="170" uniqueCount="33">
  <si>
    <t>SPOT</t>
  </si>
  <si>
    <t>EURGBP</t>
  </si>
  <si>
    <t>EURUSD</t>
  </si>
  <si>
    <t>AUDUSD</t>
  </si>
  <si>
    <t>COSTS IN TERMS</t>
  </si>
  <si>
    <t>FORWARD PRICE</t>
  </si>
  <si>
    <t>BUY BACK TERMS</t>
  </si>
  <si>
    <t>PROFIT (TERMS)</t>
  </si>
  <si>
    <t>CURRENCY PAIR</t>
  </si>
  <si>
    <t>EURCHF</t>
  </si>
  <si>
    <t>EURJPY</t>
  </si>
  <si>
    <t>GBPCHF</t>
  </si>
  <si>
    <t>GBPJPY</t>
  </si>
  <si>
    <t>GBPUSD</t>
  </si>
  <si>
    <t>USDCHF</t>
  </si>
  <si>
    <t>USDJPY</t>
  </si>
  <si>
    <t>RATE</t>
  </si>
  <si>
    <t>http://au.rd.yahoo.com/finance/quotes/internal/summary/download/*http://au.finance.yahoo.com/d/quotes.csv?s=EURGBP=X&amp;f=sl1d1t1c1ohgv&amp;e=.csv</t>
  </si>
  <si>
    <t>NUM LOOPS</t>
  </si>
  <si>
    <t>CURRENT LOOP</t>
  </si>
  <si>
    <t>CURRENT CURRENCY</t>
  </si>
  <si>
    <t>NO</t>
  </si>
  <si>
    <t>YES</t>
  </si>
  <si>
    <t>LOOP NUM</t>
  </si>
  <si>
    <t xml:space="preserve"> </t>
  </si>
  <si>
    <t>N/A</t>
  </si>
  <si>
    <t>TERMS TO AUD RATE</t>
  </si>
  <si>
    <t>HOME CURRENCY</t>
  </si>
  <si>
    <t>UNITS REQUIRED</t>
  </si>
  <si>
    <t>per pip</t>
  </si>
  <si>
    <t>8:53am</t>
  </si>
  <si>
    <t>AUD</t>
  </si>
  <si>
    <t>JPYAUD=X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</si>
</sst>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hh:mm"/>
    <numFmt numFmtId="166" formatCode="&quot;$&quot;#,##0"/>
    <numFmt numFmtId="167" formatCode="&quot;$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1" fillId="33" borderId="10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0" fontId="0" fillId="34" borderId="14" xfId="0" applyFill="1" applyBorder="1" applyAlignment="1">
      <alignment/>
    </xf>
    <xf numFmtId="164" fontId="0" fillId="34" borderId="15" xfId="0" applyNumberFormat="1" applyFill="1" applyBorder="1" applyAlignment="1">
      <alignment/>
    </xf>
    <xf numFmtId="164" fontId="0" fillId="34" borderId="16" xfId="0" applyNumberFormat="1" applyFill="1" applyBorder="1" applyAlignment="1">
      <alignment/>
    </xf>
    <xf numFmtId="0" fontId="21" fillId="33" borderId="17" xfId="0" applyFont="1" applyFill="1" applyBorder="1" applyAlignment="1">
      <alignment/>
    </xf>
    <xf numFmtId="0" fontId="21" fillId="33" borderId="18" xfId="0" applyFont="1" applyFill="1" applyBorder="1" applyAlignment="1">
      <alignment/>
    </xf>
    <xf numFmtId="0" fontId="21" fillId="33" borderId="19" xfId="0" applyFont="1" applyFill="1" applyBorder="1" applyAlignment="1">
      <alignment/>
    </xf>
    <xf numFmtId="0" fontId="21" fillId="33" borderId="2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165" fontId="0" fillId="0" borderId="0" xfId="0" applyNumberFormat="1" applyAlignment="1">
      <alignment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6" xfId="0" applyFill="1" applyBorder="1" applyAlignment="1">
      <alignment/>
    </xf>
    <xf numFmtId="14" fontId="0" fillId="0" borderId="0" xfId="0" applyNumberFormat="1" applyAlignment="1">
      <alignment/>
    </xf>
    <xf numFmtId="8" fontId="0" fillId="36" borderId="21" xfId="0" applyNumberForma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8" fontId="0" fillId="36" borderId="21" xfId="0" applyNumberFormat="1" applyFill="1" applyBorder="1" applyAlignment="1">
      <alignment horizontal="right"/>
    </xf>
    <xf numFmtId="0" fontId="21" fillId="33" borderId="22" xfId="0" applyFont="1" applyFill="1" applyBorder="1" applyAlignment="1">
      <alignment/>
    </xf>
    <xf numFmtId="166" fontId="0" fillId="37" borderId="23" xfId="0" applyNumberFormat="1" applyFill="1" applyBorder="1" applyAlignment="1">
      <alignment/>
    </xf>
    <xf numFmtId="166" fontId="0" fillId="37" borderId="24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P27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1" max="1" width="24.140625" style="0" bestFit="1" customWidth="1"/>
    <col min="2" max="2" width="9.00390625" style="0" bestFit="1" customWidth="1"/>
    <col min="3" max="3" width="23.140625" style="0" bestFit="1" customWidth="1"/>
    <col min="4" max="4" width="15.57421875" style="0" bestFit="1" customWidth="1"/>
    <col min="5" max="5" width="15.8515625" style="0" bestFit="1" customWidth="1"/>
    <col min="6" max="6" width="16.421875" style="0" bestFit="1" customWidth="1"/>
    <col min="7" max="7" width="15.28125" style="0" bestFit="1" customWidth="1"/>
    <col min="8" max="8" width="19.421875" style="0" bestFit="1" customWidth="1"/>
    <col min="9" max="9" width="13.28125" style="0" bestFit="1" customWidth="1"/>
    <col min="12" max="12" width="16.421875" style="0" bestFit="1" customWidth="1"/>
    <col min="13" max="13" width="25.140625" style="0" bestFit="1" customWidth="1"/>
    <col min="14" max="14" width="11.57421875" style="0" bestFit="1" customWidth="1"/>
    <col min="15" max="15" width="20.8515625" style="0" bestFit="1" customWidth="1"/>
    <col min="16" max="16" width="9.57421875" style="0" bestFit="1" customWidth="1"/>
  </cols>
  <sheetData>
    <row r="1" spans="1:2" ht="15.75" thickBot="1">
      <c r="A1" s="10" t="s">
        <v>27</v>
      </c>
      <c r="B1" s="27" t="s">
        <v>31</v>
      </c>
    </row>
    <row r="2" spans="1:3" ht="15.75" thickBot="1">
      <c r="A2" s="10" t="str">
        <f>"AMOUNT OF "&amp;B1&amp;" PER PIP"</f>
        <v>AMOUNT OF AUD PER PIP</v>
      </c>
      <c r="B2" s="24">
        <v>2</v>
      </c>
      <c r="C2" t="s">
        <v>29</v>
      </c>
    </row>
    <row r="3" ht="15.75" thickBot="1"/>
    <row r="4" spans="1:9" ht="15.75" thickBot="1">
      <c r="A4" s="11" t="s">
        <v>8</v>
      </c>
      <c r="B4" s="12" t="s">
        <v>0</v>
      </c>
      <c r="C4" s="28" t="s">
        <v>28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26</v>
      </c>
      <c r="I4" s="13" t="str">
        <f>"PROFIT ("&amp;B1&amp;")"</f>
        <v>PROFIT (AUD)</v>
      </c>
    </row>
    <row r="5" spans="1:16" ht="15">
      <c r="A5" s="4" t="s">
        <v>3</v>
      </c>
      <c r="B5" s="5">
        <f>B17</f>
        <v>0.7034</v>
      </c>
      <c r="C5" s="29">
        <f aca="true" t="shared" si="0" ref="C5:C14">G5/(E5-B5)</f>
        <v>14068.655036580052</v>
      </c>
      <c r="D5" s="5">
        <f aca="true" t="shared" si="1" ref="D5:D14">C5*B5</f>
        <v>9895.89195273041</v>
      </c>
      <c r="E5" s="5">
        <f>IF(RIGHT(A5,3)="JPY",B5+0.01,B5+0.0001)</f>
        <v>0.7035</v>
      </c>
      <c r="F5" s="5">
        <f>C5*E5</f>
        <v>9897.298818234067</v>
      </c>
      <c r="G5" s="5">
        <f>I5*H5</f>
        <v>1.4068655036578503</v>
      </c>
      <c r="H5" s="5">
        <f>1/D17</f>
        <v>0.7034327518289252</v>
      </c>
      <c r="I5" s="6">
        <f aca="true" t="shared" si="2" ref="I5:I14">$B$2</f>
        <v>2</v>
      </c>
      <c r="J5" s="1"/>
      <c r="K5" s="1"/>
      <c r="L5" s="1"/>
      <c r="M5" s="1"/>
      <c r="N5" s="1"/>
      <c r="O5" s="1"/>
      <c r="P5" s="1"/>
    </row>
    <row r="6" spans="1:9" ht="15">
      <c r="A6" s="4" t="s">
        <v>9</v>
      </c>
      <c r="B6" s="5">
        <f aca="true" t="shared" si="3" ref="B6:B14">B18</f>
        <v>1.5267</v>
      </c>
      <c r="C6" s="29">
        <f t="shared" si="0"/>
        <v>15779.092702171361</v>
      </c>
      <c r="D6" s="5">
        <f t="shared" si="1"/>
        <v>24089.940828405015</v>
      </c>
      <c r="E6" s="5">
        <f aca="true" t="shared" si="4" ref="E6:E14">IF(RIGHT(A6,3)="JPY",B6+0.01,B6+0.0001)</f>
        <v>1.5268</v>
      </c>
      <c r="F6" s="5">
        <f aca="true" t="shared" si="5" ref="F6:F14">E6*C6</f>
        <v>24091.518737675233</v>
      </c>
      <c r="G6" s="5">
        <f aca="true" t="shared" si="6" ref="G6:G14">I6*H6</f>
        <v>1.5779092702169624</v>
      </c>
      <c r="H6" s="5">
        <f aca="true" t="shared" si="7" ref="H6:H14">1/D18</f>
        <v>0.7889546351084812</v>
      </c>
      <c r="I6" s="6">
        <f t="shared" si="2"/>
        <v>2</v>
      </c>
    </row>
    <row r="7" spans="1:9" ht="15">
      <c r="A7" s="4" t="s">
        <v>1</v>
      </c>
      <c r="B7" s="5">
        <f t="shared" si="3"/>
        <v>0.932</v>
      </c>
      <c r="C7" s="29">
        <f t="shared" si="0"/>
        <v>9631.127805067033</v>
      </c>
      <c r="D7" s="5">
        <f t="shared" si="1"/>
        <v>8976.211114322476</v>
      </c>
      <c r="E7" s="5">
        <f t="shared" si="4"/>
        <v>0.9321</v>
      </c>
      <c r="F7" s="5">
        <f t="shared" si="5"/>
        <v>8977.174227102982</v>
      </c>
      <c r="G7" s="5">
        <f t="shared" si="6"/>
        <v>0.9631127805065973</v>
      </c>
      <c r="H7" s="5">
        <f t="shared" si="7"/>
        <v>0.48155639025329866</v>
      </c>
      <c r="I7" s="6">
        <f t="shared" si="2"/>
        <v>2</v>
      </c>
    </row>
    <row r="8" spans="1:9" ht="15">
      <c r="A8" s="4" t="s">
        <v>10</v>
      </c>
      <c r="B8" s="5">
        <f t="shared" si="3"/>
        <v>133.638</v>
      </c>
      <c r="C8" s="29">
        <f t="shared" si="0"/>
        <v>13793.103448288406</v>
      </c>
      <c r="D8" s="5">
        <f t="shared" si="1"/>
        <v>1843282.758622366</v>
      </c>
      <c r="E8" s="5">
        <f t="shared" si="4"/>
        <v>133.648</v>
      </c>
      <c r="F8" s="5">
        <f t="shared" si="5"/>
        <v>1843420.6896568488</v>
      </c>
      <c r="G8" s="5">
        <f t="shared" si="6"/>
        <v>137.9310344827586</v>
      </c>
      <c r="H8" s="5">
        <f t="shared" si="7"/>
        <v>68.9655172413793</v>
      </c>
      <c r="I8" s="6">
        <f t="shared" si="2"/>
        <v>2</v>
      </c>
    </row>
    <row r="9" spans="1:9" ht="15">
      <c r="A9" s="4" t="s">
        <v>2</v>
      </c>
      <c r="B9" s="5">
        <f t="shared" si="3"/>
        <v>1.3615</v>
      </c>
      <c r="C9" s="29">
        <f t="shared" si="0"/>
        <v>14068.655036580052</v>
      </c>
      <c r="D9" s="5">
        <f t="shared" si="1"/>
        <v>19154.47383230374</v>
      </c>
      <c r="E9" s="5">
        <f t="shared" si="4"/>
        <v>1.3616</v>
      </c>
      <c r="F9" s="5">
        <f t="shared" si="5"/>
        <v>19155.8806978074</v>
      </c>
      <c r="G9" s="5">
        <f t="shared" si="6"/>
        <v>1.4068655036578503</v>
      </c>
      <c r="H9" s="5">
        <f t="shared" si="7"/>
        <v>0.7034327518289252</v>
      </c>
      <c r="I9" s="6">
        <f t="shared" si="2"/>
        <v>2</v>
      </c>
    </row>
    <row r="10" spans="1:9" ht="15">
      <c r="A10" s="4" t="s">
        <v>11</v>
      </c>
      <c r="B10" s="5">
        <f t="shared" si="3"/>
        <v>1.6384</v>
      </c>
      <c r="C10" s="29">
        <f t="shared" si="0"/>
        <v>15779.092702171361</v>
      </c>
      <c r="D10" s="5">
        <f t="shared" si="1"/>
        <v>25852.46548323756</v>
      </c>
      <c r="E10" s="5">
        <f t="shared" si="4"/>
        <v>1.6385</v>
      </c>
      <c r="F10" s="5">
        <f t="shared" si="5"/>
        <v>25854.043392507778</v>
      </c>
      <c r="G10" s="5">
        <f t="shared" si="6"/>
        <v>1.5779092702169624</v>
      </c>
      <c r="H10" s="5">
        <f t="shared" si="7"/>
        <v>0.7889546351084812</v>
      </c>
      <c r="I10" s="6">
        <f t="shared" si="2"/>
        <v>2</v>
      </c>
    </row>
    <row r="11" spans="1:9" ht="15">
      <c r="A11" s="4" t="s">
        <v>12</v>
      </c>
      <c r="B11" s="5">
        <f t="shared" si="3"/>
        <v>143.3774</v>
      </c>
      <c r="C11" s="29">
        <f t="shared" si="0"/>
        <v>13793.103448288406</v>
      </c>
      <c r="D11" s="5">
        <f t="shared" si="1"/>
        <v>1977619.310346626</v>
      </c>
      <c r="E11" s="5">
        <f t="shared" si="4"/>
        <v>143.38739999999999</v>
      </c>
      <c r="F11" s="5">
        <f t="shared" si="5"/>
        <v>1977757.2413811088</v>
      </c>
      <c r="G11" s="5">
        <f t="shared" si="6"/>
        <v>137.9310344827586</v>
      </c>
      <c r="H11" s="5">
        <f t="shared" si="7"/>
        <v>68.9655172413793</v>
      </c>
      <c r="I11" s="6">
        <f t="shared" si="2"/>
        <v>2</v>
      </c>
    </row>
    <row r="12" spans="1:9" ht="15">
      <c r="A12" s="4" t="s">
        <v>13</v>
      </c>
      <c r="B12" s="5">
        <f t="shared" si="3"/>
        <v>1.4608</v>
      </c>
      <c r="C12" s="29">
        <f t="shared" si="0"/>
        <v>14068.655036580052</v>
      </c>
      <c r="D12" s="5">
        <f t="shared" si="1"/>
        <v>20551.49127743614</v>
      </c>
      <c r="E12" s="5">
        <f t="shared" si="4"/>
        <v>1.4609</v>
      </c>
      <c r="F12" s="5">
        <f t="shared" si="5"/>
        <v>20552.8981429398</v>
      </c>
      <c r="G12" s="5">
        <f t="shared" si="6"/>
        <v>1.4068655036578503</v>
      </c>
      <c r="H12" s="5">
        <f t="shared" si="7"/>
        <v>0.7034327518289252</v>
      </c>
      <c r="I12" s="6">
        <f t="shared" si="2"/>
        <v>2</v>
      </c>
    </row>
    <row r="13" spans="1:9" ht="15">
      <c r="A13" s="4" t="s">
        <v>14</v>
      </c>
      <c r="B13" s="5">
        <f t="shared" si="3"/>
        <v>1.1215</v>
      </c>
      <c r="C13" s="29">
        <f t="shared" si="0"/>
        <v>15779.092702171361</v>
      </c>
      <c r="D13" s="5">
        <f t="shared" si="1"/>
        <v>17696.25246548518</v>
      </c>
      <c r="E13" s="5">
        <f t="shared" si="4"/>
        <v>1.1216</v>
      </c>
      <c r="F13" s="5">
        <f t="shared" si="5"/>
        <v>17697.8303747554</v>
      </c>
      <c r="G13" s="5">
        <f t="shared" si="6"/>
        <v>1.5779092702169624</v>
      </c>
      <c r="H13" s="5">
        <f t="shared" si="7"/>
        <v>0.7889546351084812</v>
      </c>
      <c r="I13" s="6">
        <f t="shared" si="2"/>
        <v>2</v>
      </c>
    </row>
    <row r="14" spans="1:9" ht="15.75" thickBot="1">
      <c r="A14" s="7" t="s">
        <v>15</v>
      </c>
      <c r="B14" s="8">
        <f t="shared" si="3"/>
        <v>98.15</v>
      </c>
      <c r="C14" s="30">
        <f t="shared" si="0"/>
        <v>13793.103448268805</v>
      </c>
      <c r="D14" s="8">
        <f t="shared" si="1"/>
        <v>1353793.1034475833</v>
      </c>
      <c r="E14" s="8">
        <f t="shared" si="4"/>
        <v>98.16000000000001</v>
      </c>
      <c r="F14" s="8">
        <f t="shared" si="5"/>
        <v>1353931.034482066</v>
      </c>
      <c r="G14" s="8">
        <f t="shared" si="6"/>
        <v>137.9310344827586</v>
      </c>
      <c r="H14" s="8">
        <f t="shared" si="7"/>
        <v>68.9655172413793</v>
      </c>
      <c r="I14" s="9">
        <f t="shared" si="2"/>
        <v>2</v>
      </c>
    </row>
    <row r="15" ht="15.75" thickBot="1"/>
    <row r="16" spans="1:4" ht="15.75" thickBot="1">
      <c r="A16" s="11" t="s">
        <v>8</v>
      </c>
      <c r="B16" s="12" t="s">
        <v>16</v>
      </c>
      <c r="C16" s="12" t="str">
        <f>"TERMS TO "&amp;B1</f>
        <v>TERMS TO AUD</v>
      </c>
      <c r="D16" s="13" t="s">
        <v>16</v>
      </c>
    </row>
    <row r="17" spans="1:7" ht="15">
      <c r="A17" s="4" t="s">
        <v>3</v>
      </c>
      <c r="B17" s="14">
        <f>VLOOKUP(A17,LATEST!$A$2:$B$26,2,FALSE)</f>
        <v>0.7034</v>
      </c>
      <c r="C17" s="14" t="str">
        <f>RIGHT(A17,3)&amp;$B$1</f>
        <v>USDAUD</v>
      </c>
      <c r="D17" s="15">
        <f>VLOOKUP(C17,LATEST!$A$2:$B$26,2,FALSE)</f>
        <v>1.4216</v>
      </c>
      <c r="G17" s="1"/>
    </row>
    <row r="18" spans="1:4" ht="15">
      <c r="A18" s="4" t="s">
        <v>9</v>
      </c>
      <c r="B18" s="14">
        <f>VLOOKUP(A18,LATEST!$A$2:$B$26,2,FALSE)</f>
        <v>1.5267</v>
      </c>
      <c r="C18" s="14" t="str">
        <f aca="true" t="shared" si="8" ref="C18:C26">RIGHT(A18,3)&amp;$B$1</f>
        <v>CHFAUD</v>
      </c>
      <c r="D18" s="15">
        <f>VLOOKUP(C18,LATEST!$A$2:$B$26,2,FALSE)</f>
        <v>1.2675</v>
      </c>
    </row>
    <row r="19" spans="1:4" ht="15">
      <c r="A19" s="4" t="s">
        <v>1</v>
      </c>
      <c r="B19" s="14">
        <f>VLOOKUP(A19,LATEST!$A$2:$B$26,2,FALSE)</f>
        <v>0.932</v>
      </c>
      <c r="C19" s="14" t="str">
        <f t="shared" si="8"/>
        <v>GBPAUD</v>
      </c>
      <c r="D19" s="15">
        <f>VLOOKUP(C19,LATEST!$A$2:$B$26,2,FALSE)</f>
        <v>2.0766</v>
      </c>
    </row>
    <row r="20" spans="1:4" ht="15">
      <c r="A20" s="4" t="s">
        <v>10</v>
      </c>
      <c r="B20" s="14">
        <f>VLOOKUP(A20,LATEST!$A$2:$B$26,2,FALSE)</f>
        <v>133.638</v>
      </c>
      <c r="C20" s="14" t="str">
        <f t="shared" si="8"/>
        <v>JPYAUD</v>
      </c>
      <c r="D20" s="15">
        <f>VLOOKUP(C20,LATEST!$A$2:$B$26,2,FALSE)</f>
        <v>0.0145</v>
      </c>
    </row>
    <row r="21" spans="1:4" ht="15">
      <c r="A21" s="4" t="s">
        <v>2</v>
      </c>
      <c r="B21" s="14">
        <f>VLOOKUP(A21,LATEST!$A$2:$B$26,2,FALSE)</f>
        <v>1.3615</v>
      </c>
      <c r="C21" s="14" t="str">
        <f t="shared" si="8"/>
        <v>USDAUD</v>
      </c>
      <c r="D21" s="15">
        <f>VLOOKUP(C21,LATEST!$A$2:$B$26,2,FALSE)</f>
        <v>1.4216</v>
      </c>
    </row>
    <row r="22" spans="1:4" ht="15">
      <c r="A22" s="4" t="s">
        <v>11</v>
      </c>
      <c r="B22" s="14">
        <f>VLOOKUP(A22,LATEST!$A$2:$B$26,2,FALSE)</f>
        <v>1.6384</v>
      </c>
      <c r="C22" s="14" t="str">
        <f t="shared" si="8"/>
        <v>CHFAUD</v>
      </c>
      <c r="D22" s="15">
        <f>VLOOKUP(C22,LATEST!$A$2:$B$26,2,FALSE)</f>
        <v>1.2675</v>
      </c>
    </row>
    <row r="23" spans="1:4" ht="15">
      <c r="A23" s="4" t="s">
        <v>12</v>
      </c>
      <c r="B23" s="14">
        <f>VLOOKUP(A23,LATEST!$A$2:$B$26,2,FALSE)</f>
        <v>143.3774</v>
      </c>
      <c r="C23" s="14" t="str">
        <f t="shared" si="8"/>
        <v>JPYAUD</v>
      </c>
      <c r="D23" s="15">
        <f>VLOOKUP(C23,LATEST!$A$2:$B$26,2,FALSE)</f>
        <v>0.0145</v>
      </c>
    </row>
    <row r="24" spans="1:7" ht="15">
      <c r="A24" s="4" t="s">
        <v>13</v>
      </c>
      <c r="B24" s="14">
        <f>VLOOKUP(A24,LATEST!$A$2:$B$26,2,FALSE)</f>
        <v>1.4608</v>
      </c>
      <c r="C24" s="14" t="str">
        <f t="shared" si="8"/>
        <v>USDAUD</v>
      </c>
      <c r="D24" s="15">
        <f>VLOOKUP(C24,LATEST!$A$2:$B$26,2,FALSE)</f>
        <v>1.4216</v>
      </c>
      <c r="F24" s="25"/>
      <c r="G24" s="25"/>
    </row>
    <row r="25" spans="1:7" ht="15">
      <c r="A25" s="4" t="s">
        <v>14</v>
      </c>
      <c r="B25" s="14">
        <f>VLOOKUP(A25,LATEST!$A$2:$B$26,2,FALSE)</f>
        <v>1.1215</v>
      </c>
      <c r="C25" s="14" t="str">
        <f t="shared" si="8"/>
        <v>CHFAUD</v>
      </c>
      <c r="D25" s="15">
        <f>VLOOKUP(C25,LATEST!$A$2:$B$26,2,FALSE)</f>
        <v>1.2675</v>
      </c>
      <c r="F25" s="25"/>
      <c r="G25" s="26"/>
    </row>
    <row r="26" spans="1:7" ht="15.75" thickBot="1">
      <c r="A26" s="7" t="s">
        <v>15</v>
      </c>
      <c r="B26" s="16">
        <f>VLOOKUP(A26,LATEST!$A$2:$B$26,2,FALSE)</f>
        <v>98.15</v>
      </c>
      <c r="C26" s="16" t="str">
        <f t="shared" si="8"/>
        <v>JPYAUD</v>
      </c>
      <c r="D26" s="17">
        <f>VLOOKUP(C26,LATEST!$A$2:$B$26,2,FALSE)</f>
        <v>0.0145</v>
      </c>
      <c r="G26" s="26"/>
    </row>
    <row r="27" ht="15">
      <c r="G27" s="26"/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W24"/>
  <sheetViews>
    <sheetView zoomScalePageLayoutView="0" workbookViewId="0" topLeftCell="O1">
      <selection activeCell="R21" sqref="R21"/>
    </sheetView>
  </sheetViews>
  <sheetFormatPr defaultColWidth="9.140625" defaultRowHeight="15"/>
  <cols>
    <col min="1" max="1" width="15.57421875" style="0" customWidth="1"/>
    <col min="2" max="2" width="15.57421875" style="0" bestFit="1" customWidth="1"/>
    <col min="3" max="4" width="20.421875" style="0" customWidth="1"/>
    <col min="5" max="5" width="20.140625" style="0" customWidth="1"/>
    <col min="6" max="6" width="15.00390625" style="0" bestFit="1" customWidth="1"/>
    <col min="7" max="7" width="20.140625" style="0" hidden="1" customWidth="1"/>
    <col min="8" max="8" width="15.28125" style="0" bestFit="1" customWidth="1"/>
    <col min="9" max="9" width="19.57421875" style="0" bestFit="1" customWidth="1"/>
    <col min="10" max="10" width="21.7109375" style="0" bestFit="1" customWidth="1"/>
    <col min="11" max="19" width="20.140625" style="0" customWidth="1"/>
  </cols>
  <sheetData>
    <row r="1" spans="20:23" ht="15">
      <c r="T1" t="s">
        <v>18</v>
      </c>
      <c r="U1">
        <f>MAX(A5:A33)</f>
        <v>20</v>
      </c>
      <c r="W1" s="18">
        <v>0.010416666666666666</v>
      </c>
    </row>
    <row r="2" spans="20:21" ht="15">
      <c r="T2" t="s">
        <v>19</v>
      </c>
      <c r="U2">
        <v>20</v>
      </c>
    </row>
    <row r="3" spans="20:21" ht="15.75" thickBot="1">
      <c r="T3" t="s">
        <v>20</v>
      </c>
      <c r="U3" t="str">
        <f>VLOOKUP(U2,A5:B44,2,FALSE)</f>
        <v>JPYAUD</v>
      </c>
    </row>
    <row r="4" spans="1:2" ht="15">
      <c r="A4" s="2" t="s">
        <v>23</v>
      </c>
      <c r="B4" s="3" t="s">
        <v>8</v>
      </c>
    </row>
    <row r="5" spans="1:18" ht="15">
      <c r="A5" s="19">
        <v>1</v>
      </c>
      <c r="B5" s="21" t="str">
        <f>'UNIT CALCULATION'!A5</f>
        <v>AUDUSD</v>
      </c>
      <c r="Q5" t="s">
        <v>21</v>
      </c>
      <c r="R5" t="s">
        <v>22</v>
      </c>
    </row>
    <row r="6" spans="1:18" ht="15">
      <c r="A6" s="19">
        <f>A5+1</f>
        <v>2</v>
      </c>
      <c r="B6" s="21" t="str">
        <f>'UNIT CALCULATION'!A6</f>
        <v>EURCHF</v>
      </c>
      <c r="Q6" t="s">
        <v>21</v>
      </c>
      <c r="R6" t="s">
        <v>21</v>
      </c>
    </row>
    <row r="7" spans="1:18" ht="15">
      <c r="A7" s="19">
        <f aca="true" t="shared" si="0" ref="A7:A24">A6+1</f>
        <v>3</v>
      </c>
      <c r="B7" s="21" t="str">
        <f>'UNIT CALCULATION'!A7</f>
        <v>EURGBP</v>
      </c>
      <c r="Q7" t="s">
        <v>21</v>
      </c>
      <c r="R7" t="s">
        <v>21</v>
      </c>
    </row>
    <row r="8" spans="1:18" ht="15">
      <c r="A8" s="19">
        <f t="shared" si="0"/>
        <v>4</v>
      </c>
      <c r="B8" s="21" t="str">
        <f>'UNIT CALCULATION'!A8</f>
        <v>EURJPY</v>
      </c>
      <c r="Q8" t="s">
        <v>21</v>
      </c>
      <c r="R8" t="s">
        <v>22</v>
      </c>
    </row>
    <row r="9" spans="1:18" ht="15">
      <c r="A9" s="19">
        <f t="shared" si="0"/>
        <v>5</v>
      </c>
      <c r="B9" s="21" t="str">
        <f>'UNIT CALCULATION'!A9</f>
        <v>EURUSD</v>
      </c>
      <c r="Q9" t="s">
        <v>21</v>
      </c>
      <c r="R9" t="s">
        <v>21</v>
      </c>
    </row>
    <row r="10" spans="1:18" ht="15">
      <c r="A10" s="19">
        <f t="shared" si="0"/>
        <v>6</v>
      </c>
      <c r="B10" s="21" t="str">
        <f>'UNIT CALCULATION'!A10</f>
        <v>GBPCHF</v>
      </c>
      <c r="Q10" t="s">
        <v>21</v>
      </c>
      <c r="R10" t="s">
        <v>22</v>
      </c>
    </row>
    <row r="11" spans="1:18" ht="15">
      <c r="A11" s="19">
        <f t="shared" si="0"/>
        <v>7</v>
      </c>
      <c r="B11" s="21" t="str">
        <f>'UNIT CALCULATION'!A11</f>
        <v>GBPJPY</v>
      </c>
      <c r="Q11" t="s">
        <v>21</v>
      </c>
      <c r="R11" t="s">
        <v>21</v>
      </c>
    </row>
    <row r="12" spans="1:18" ht="15">
      <c r="A12" s="19">
        <f t="shared" si="0"/>
        <v>8</v>
      </c>
      <c r="B12" s="21" t="str">
        <f>'UNIT CALCULATION'!A12</f>
        <v>GBPUSD</v>
      </c>
      <c r="Q12" t="s">
        <v>22</v>
      </c>
      <c r="R12" t="s">
        <v>21</v>
      </c>
    </row>
    <row r="13" spans="1:18" ht="15">
      <c r="A13" s="19">
        <f t="shared" si="0"/>
        <v>9</v>
      </c>
      <c r="B13" s="21" t="str">
        <f>'UNIT CALCULATION'!A13</f>
        <v>USDCHF</v>
      </c>
      <c r="Q13" t="s">
        <v>21</v>
      </c>
      <c r="R13" t="s">
        <v>21</v>
      </c>
    </row>
    <row r="14" spans="1:2" ht="15">
      <c r="A14" s="19">
        <f t="shared" si="0"/>
        <v>10</v>
      </c>
      <c r="B14" s="21" t="str">
        <f>'UNIT CALCULATION'!A14</f>
        <v>USDJPY</v>
      </c>
    </row>
    <row r="15" spans="1:2" ht="15">
      <c r="A15" s="19">
        <f t="shared" si="0"/>
        <v>11</v>
      </c>
      <c r="B15" s="21" t="str">
        <f>'UNIT CALCULATION'!C17</f>
        <v>USDAUD</v>
      </c>
    </row>
    <row r="16" spans="1:2" ht="15">
      <c r="A16" s="19">
        <f t="shared" si="0"/>
        <v>12</v>
      </c>
      <c r="B16" s="21" t="str">
        <f>'UNIT CALCULATION'!C18</f>
        <v>CHFAUD</v>
      </c>
    </row>
    <row r="17" spans="1:2" ht="15">
      <c r="A17" s="19">
        <f t="shared" si="0"/>
        <v>13</v>
      </c>
      <c r="B17" s="21" t="str">
        <f>'UNIT CALCULATION'!C19</f>
        <v>GBPAUD</v>
      </c>
    </row>
    <row r="18" spans="1:2" ht="15">
      <c r="A18" s="19">
        <f t="shared" si="0"/>
        <v>14</v>
      </c>
      <c r="B18" s="21" t="str">
        <f>'UNIT CALCULATION'!C20</f>
        <v>JPYAUD</v>
      </c>
    </row>
    <row r="19" spans="1:2" ht="15">
      <c r="A19" s="19">
        <f t="shared" si="0"/>
        <v>15</v>
      </c>
      <c r="B19" s="21" t="str">
        <f>'UNIT CALCULATION'!C21</f>
        <v>USDAUD</v>
      </c>
    </row>
    <row r="20" spans="1:2" ht="15">
      <c r="A20" s="19">
        <f t="shared" si="0"/>
        <v>16</v>
      </c>
      <c r="B20" s="21" t="str">
        <f>'UNIT CALCULATION'!C22</f>
        <v>CHFAUD</v>
      </c>
    </row>
    <row r="21" spans="1:2" ht="15">
      <c r="A21" s="19">
        <f t="shared" si="0"/>
        <v>17</v>
      </c>
      <c r="B21" s="21" t="str">
        <f>'UNIT CALCULATION'!C23</f>
        <v>JPYAUD</v>
      </c>
    </row>
    <row r="22" spans="1:2" ht="15">
      <c r="A22" s="19">
        <f t="shared" si="0"/>
        <v>18</v>
      </c>
      <c r="B22" s="21" t="str">
        <f>'UNIT CALCULATION'!C24</f>
        <v>USDAUD</v>
      </c>
    </row>
    <row r="23" spans="1:2" ht="15">
      <c r="A23" s="19">
        <f t="shared" si="0"/>
        <v>19</v>
      </c>
      <c r="B23" s="21" t="str">
        <f>'UNIT CALCULATION'!C25</f>
        <v>CHFAUD</v>
      </c>
    </row>
    <row r="24" spans="1:2" ht="15.75" thickBot="1">
      <c r="A24" s="20">
        <f t="shared" si="0"/>
        <v>20</v>
      </c>
      <c r="B24" s="22" t="str">
        <f>'UNIT CALCULATION'!C26</f>
        <v>JPYAUD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T21"/>
  <sheetViews>
    <sheetView zoomScalePageLayoutView="0" workbookViewId="0" topLeftCell="A1">
      <selection activeCell="B21" sqref="B21"/>
    </sheetView>
  </sheetViews>
  <sheetFormatPr defaultColWidth="9.140625" defaultRowHeight="15"/>
  <sheetData>
    <row r="1" spans="1:4" ht="15">
      <c r="A1" t="s">
        <v>8</v>
      </c>
      <c r="D1" t="s">
        <v>17</v>
      </c>
    </row>
    <row r="2" spans="1:20" ht="15">
      <c r="A2" t="str">
        <f>LOOP!B5</f>
        <v>AUDUSD</v>
      </c>
      <c r="B2">
        <v>0.7034</v>
      </c>
      <c r="T2" t="str">
        <f aca="true" t="shared" si="0" ref="T2:T21">CONCATENATE("http://au.rd.yahoo.com/finance/quotes/internal/summary/download/*http://au.finance.yahoo.com/d/quotes.csv?s=",A2,"=X&amp;f=sl1d1t1c1ohgv&amp;e=.csv")</f>
        <v>http://au.rd.yahoo.com/finance/quotes/internal/summary/download/*http://au.finance.yahoo.com/d/quotes.csv?s=AUDUSD=X&amp;f=sl1d1t1c1ohgv&amp;e=.csv</v>
      </c>
    </row>
    <row r="3" spans="1:20" ht="15">
      <c r="A3" t="str">
        <f>LOOP!B6</f>
        <v>EURCHF</v>
      </c>
      <c r="B3">
        <v>1.5267</v>
      </c>
      <c r="T3" t="str">
        <f t="shared" si="0"/>
        <v>http://au.rd.yahoo.com/finance/quotes/internal/summary/download/*http://au.finance.yahoo.com/d/quotes.csv?s=EURCHF=X&amp;f=sl1d1t1c1ohgv&amp;e=.csv</v>
      </c>
    </row>
    <row r="4" spans="1:20" ht="15">
      <c r="A4" t="str">
        <f>LOOP!B7</f>
        <v>EURGBP</v>
      </c>
      <c r="B4">
        <v>0.932</v>
      </c>
      <c r="T4" t="str">
        <f t="shared" si="0"/>
        <v>http://au.rd.yahoo.com/finance/quotes/internal/summary/download/*http://au.finance.yahoo.com/d/quotes.csv?s=EURGBP=X&amp;f=sl1d1t1c1ohgv&amp;e=.csv</v>
      </c>
    </row>
    <row r="5" spans="1:20" ht="15">
      <c r="A5" t="str">
        <f>LOOP!B8</f>
        <v>EURJPY</v>
      </c>
      <c r="B5">
        <v>133.638</v>
      </c>
      <c r="T5" t="str">
        <f t="shared" si="0"/>
        <v>http://au.rd.yahoo.com/finance/quotes/internal/summary/download/*http://au.finance.yahoo.com/d/quotes.csv?s=EURJPY=X&amp;f=sl1d1t1c1ohgv&amp;e=.csv</v>
      </c>
    </row>
    <row r="6" spans="1:20" ht="15">
      <c r="A6" t="str">
        <f>LOOP!B9</f>
        <v>EURUSD</v>
      </c>
      <c r="B6">
        <v>1.3615</v>
      </c>
      <c r="T6" t="str">
        <f t="shared" si="0"/>
        <v>http://au.rd.yahoo.com/finance/quotes/internal/summary/download/*http://au.finance.yahoo.com/d/quotes.csv?s=EURUSD=X&amp;f=sl1d1t1c1ohgv&amp;e=.csv</v>
      </c>
    </row>
    <row r="7" spans="1:20" ht="15">
      <c r="A7" t="str">
        <f>LOOP!B10</f>
        <v>GBPCHF</v>
      </c>
      <c r="B7">
        <v>1.6384</v>
      </c>
      <c r="T7" t="str">
        <f t="shared" si="0"/>
        <v>http://au.rd.yahoo.com/finance/quotes/internal/summary/download/*http://au.finance.yahoo.com/d/quotes.csv?s=GBPCHF=X&amp;f=sl1d1t1c1ohgv&amp;e=.csv</v>
      </c>
    </row>
    <row r="8" spans="1:20" ht="15">
      <c r="A8" t="str">
        <f>LOOP!B11</f>
        <v>GBPJPY</v>
      </c>
      <c r="B8">
        <v>143.3774</v>
      </c>
      <c r="T8" t="str">
        <f t="shared" si="0"/>
        <v>http://au.rd.yahoo.com/finance/quotes/internal/summary/download/*http://au.finance.yahoo.com/d/quotes.csv?s=GBPJPY=X&amp;f=sl1d1t1c1ohgv&amp;e=.csv</v>
      </c>
    </row>
    <row r="9" spans="1:20" ht="15">
      <c r="A9" t="str">
        <f>LOOP!B12</f>
        <v>GBPUSD</v>
      </c>
      <c r="B9">
        <v>1.4608</v>
      </c>
      <c r="T9" t="str">
        <f t="shared" si="0"/>
        <v>http://au.rd.yahoo.com/finance/quotes/internal/summary/download/*http://au.finance.yahoo.com/d/quotes.csv?s=GBPUSD=X&amp;f=sl1d1t1c1ohgv&amp;e=.csv</v>
      </c>
    </row>
    <row r="10" spans="1:20" ht="15">
      <c r="A10" t="str">
        <f>LOOP!B13</f>
        <v>USDCHF</v>
      </c>
      <c r="B10">
        <v>1.1215</v>
      </c>
      <c r="T10" t="str">
        <f t="shared" si="0"/>
        <v>http://au.rd.yahoo.com/finance/quotes/internal/summary/download/*http://au.finance.yahoo.com/d/quotes.csv?s=USDCHF=X&amp;f=sl1d1t1c1ohgv&amp;e=.csv</v>
      </c>
    </row>
    <row r="11" spans="1:20" ht="15">
      <c r="A11" t="str">
        <f>LOOP!B14</f>
        <v>USDJPY</v>
      </c>
      <c r="B11">
        <v>98.15</v>
      </c>
      <c r="T11" t="str">
        <f t="shared" si="0"/>
        <v>http://au.rd.yahoo.com/finance/quotes/internal/summary/download/*http://au.finance.yahoo.com/d/quotes.csv?s=USDJPY=X&amp;f=sl1d1t1c1ohgv&amp;e=.csv</v>
      </c>
    </row>
    <row r="12" spans="1:20" ht="15">
      <c r="A12" t="str">
        <f>LOOP!B15</f>
        <v>USDAUD</v>
      </c>
      <c r="B12">
        <v>1.4216</v>
      </c>
      <c r="T12" t="str">
        <f t="shared" si="0"/>
        <v>http://au.rd.yahoo.com/finance/quotes/internal/summary/download/*http://au.finance.yahoo.com/d/quotes.csv?s=USDAUD=X&amp;f=sl1d1t1c1ohgv&amp;e=.csv</v>
      </c>
    </row>
    <row r="13" spans="1:20" ht="15">
      <c r="A13" t="str">
        <f>LOOP!B16</f>
        <v>CHFAUD</v>
      </c>
      <c r="B13">
        <v>1.2675</v>
      </c>
      <c r="T13" t="str">
        <f t="shared" si="0"/>
        <v>http://au.rd.yahoo.com/finance/quotes/internal/summary/download/*http://au.finance.yahoo.com/d/quotes.csv?s=CHFAUD=X&amp;f=sl1d1t1c1ohgv&amp;e=.csv</v>
      </c>
    </row>
    <row r="14" spans="1:20" ht="15">
      <c r="A14" t="str">
        <f>LOOP!B17</f>
        <v>GBPAUD</v>
      </c>
      <c r="B14">
        <v>2.0766</v>
      </c>
      <c r="T14" t="str">
        <f t="shared" si="0"/>
        <v>http://au.rd.yahoo.com/finance/quotes/internal/summary/download/*http://au.finance.yahoo.com/d/quotes.csv?s=GBPAUD=X&amp;f=sl1d1t1c1ohgv&amp;e=.csv</v>
      </c>
    </row>
    <row r="15" spans="1:20" ht="15">
      <c r="A15" t="str">
        <f>LOOP!B18</f>
        <v>JPYAUD</v>
      </c>
      <c r="B15">
        <v>0.0145</v>
      </c>
      <c r="T15" t="str">
        <f t="shared" si="0"/>
        <v>http://au.rd.yahoo.com/finance/quotes/internal/summary/download/*http://au.finance.yahoo.com/d/quotes.csv?s=JPYAUD=X&amp;f=sl1d1t1c1ohgv&amp;e=.csv</v>
      </c>
    </row>
    <row r="16" spans="1:20" ht="15">
      <c r="A16" t="str">
        <f>LOOP!B19</f>
        <v>USDAUD</v>
      </c>
      <c r="B16">
        <v>1.4216</v>
      </c>
      <c r="T16" t="str">
        <f t="shared" si="0"/>
        <v>http://au.rd.yahoo.com/finance/quotes/internal/summary/download/*http://au.finance.yahoo.com/d/quotes.csv?s=USDAUD=X&amp;f=sl1d1t1c1ohgv&amp;e=.csv</v>
      </c>
    </row>
    <row r="17" spans="1:20" ht="15">
      <c r="A17" t="str">
        <f>LOOP!B20</f>
        <v>CHFAUD</v>
      </c>
      <c r="B17">
        <v>1.2675</v>
      </c>
      <c r="T17" t="str">
        <f t="shared" si="0"/>
        <v>http://au.rd.yahoo.com/finance/quotes/internal/summary/download/*http://au.finance.yahoo.com/d/quotes.csv?s=CHFAUD=X&amp;f=sl1d1t1c1ohgv&amp;e=.csv</v>
      </c>
    </row>
    <row r="18" spans="1:20" ht="15">
      <c r="A18" t="str">
        <f>LOOP!B21</f>
        <v>JPYAUD</v>
      </c>
      <c r="B18">
        <v>0.0145</v>
      </c>
      <c r="T18" t="str">
        <f t="shared" si="0"/>
        <v>http://au.rd.yahoo.com/finance/quotes/internal/summary/download/*http://au.finance.yahoo.com/d/quotes.csv?s=JPYAUD=X&amp;f=sl1d1t1c1ohgv&amp;e=.csv</v>
      </c>
    </row>
    <row r="19" spans="1:20" ht="15">
      <c r="A19" t="str">
        <f>LOOP!B22</f>
        <v>USDAUD</v>
      </c>
      <c r="B19">
        <v>1.4216</v>
      </c>
      <c r="T19" t="str">
        <f t="shared" si="0"/>
        <v>http://au.rd.yahoo.com/finance/quotes/internal/summary/download/*http://au.finance.yahoo.com/d/quotes.csv?s=USDAUD=X&amp;f=sl1d1t1c1ohgv&amp;e=.csv</v>
      </c>
    </row>
    <row r="20" spans="1:20" ht="15">
      <c r="A20" t="str">
        <f>LOOP!B23</f>
        <v>CHFAUD</v>
      </c>
      <c r="B20">
        <v>1.2675</v>
      </c>
      <c r="T20" t="str">
        <f t="shared" si="0"/>
        <v>http://au.rd.yahoo.com/finance/quotes/internal/summary/download/*http://au.finance.yahoo.com/d/quotes.csv?s=CHFAUD=X&amp;f=sl1d1t1c1ohgv&amp;e=.csv</v>
      </c>
    </row>
    <row r="21" spans="1:20" ht="15">
      <c r="A21" t="str">
        <f>LOOP!B24</f>
        <v>JPYAUD</v>
      </c>
      <c r="B21">
        <v>0.0145</v>
      </c>
      <c r="T21" t="str">
        <f t="shared" si="0"/>
        <v>http://au.rd.yahoo.com/finance/quotes/internal/summary/download/*http://au.finance.yahoo.com/d/quotes.csv?s=JPYAUD=X&amp;f=sl1d1t1c1ohgv&amp;e=.csv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Z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7.8515625" style="0" bestFit="1" customWidth="1"/>
    <col min="2" max="2" width="58.421875" style="0" bestFit="1" customWidth="1"/>
    <col min="3" max="3" width="58.7109375" style="0" bestFit="1" customWidth="1"/>
    <col min="4" max="4" width="57.8515625" style="0" bestFit="1" customWidth="1"/>
    <col min="5" max="5" width="58.421875" style="0" bestFit="1" customWidth="1"/>
    <col min="6" max="6" width="58.7109375" style="0" bestFit="1" customWidth="1"/>
    <col min="7" max="7" width="57.8515625" style="0" bestFit="1" customWidth="1"/>
    <col min="8" max="8" width="58.7109375" style="0" bestFit="1" customWidth="1"/>
    <col min="9" max="9" width="58.421875" style="0" bestFit="1" customWidth="1"/>
    <col min="10" max="10" width="58.7109375" style="0" bestFit="1" customWidth="1"/>
    <col min="11" max="11" width="56.57421875" style="0" bestFit="1" customWidth="1"/>
    <col min="12" max="12" width="58.140625" style="0" bestFit="1" customWidth="1"/>
    <col min="13" max="13" width="58.28125" style="0" bestFit="1" customWidth="1"/>
    <col min="14" max="14" width="59.7109375" style="0" bestFit="1" customWidth="1"/>
    <col min="15" max="16" width="58.140625" style="0" bestFit="1" customWidth="1"/>
    <col min="17" max="17" width="58.421875" style="0" bestFit="1" customWidth="1"/>
    <col min="18" max="18" width="57.140625" style="0" bestFit="1" customWidth="1"/>
    <col min="19" max="19" width="58.00390625" style="0" bestFit="1" customWidth="1"/>
    <col min="20" max="20" width="58.7109375" style="0" bestFit="1" customWidth="1"/>
    <col min="21" max="21" width="56.57421875" style="0" bestFit="1" customWidth="1"/>
    <col min="22" max="22" width="58.140625" style="0" bestFit="1" customWidth="1"/>
    <col min="23" max="23" width="58.28125" style="0" bestFit="1" customWidth="1"/>
    <col min="24" max="24" width="56.57421875" style="0" bestFit="1" customWidth="1"/>
    <col min="25" max="25" width="58.140625" style="0" bestFit="1" customWidth="1"/>
    <col min="26" max="26" width="58.28125" style="0" bestFit="1" customWidth="1"/>
    <col min="27" max="27" width="56.57421875" style="0" bestFit="1" customWidth="1"/>
    <col min="28" max="28" width="56.28125" style="0" bestFit="1" customWidth="1"/>
    <col min="29" max="29" width="58.140625" style="0" bestFit="1" customWidth="1"/>
    <col min="30" max="30" width="58.28125" style="0" bestFit="1" customWidth="1"/>
    <col min="31" max="31" width="57.57421875" style="0" bestFit="1" customWidth="1"/>
    <col min="32" max="32" width="58.140625" style="0" bestFit="1" customWidth="1"/>
    <col min="33" max="33" width="58.28125" style="0" bestFit="1" customWidth="1"/>
    <col min="34" max="34" width="59.7109375" style="0" bestFit="1" customWidth="1"/>
    <col min="35" max="36" width="58.140625" style="0" bestFit="1" customWidth="1"/>
    <col min="37" max="37" width="59.57421875" style="0" bestFit="1" customWidth="1"/>
    <col min="38" max="38" width="57.140625" style="0" bestFit="1" customWidth="1"/>
    <col min="39" max="39" width="58.00390625" style="0" bestFit="1" customWidth="1"/>
    <col min="40" max="40" width="58.7109375" style="0" bestFit="1" customWidth="1"/>
    <col min="41" max="41" width="56.57421875" style="0" bestFit="1" customWidth="1"/>
    <col min="42" max="42" width="58.140625" style="0" bestFit="1" customWidth="1"/>
    <col min="43" max="43" width="57.28125" style="0" bestFit="1" customWidth="1"/>
    <col min="44" max="44" width="56.57421875" style="0" bestFit="1" customWidth="1"/>
    <col min="45" max="45" width="58.140625" style="0" bestFit="1" customWidth="1"/>
    <col min="46" max="46" width="57.28125" style="0" bestFit="1" customWidth="1"/>
    <col min="47" max="47" width="56.57421875" style="0" bestFit="1" customWidth="1"/>
    <col min="48" max="48" width="56.28125" style="0" bestFit="1" customWidth="1"/>
    <col min="49" max="49" width="58.140625" style="0" bestFit="1" customWidth="1"/>
    <col min="50" max="50" width="57.28125" style="0" bestFit="1" customWidth="1"/>
    <col min="51" max="51" width="57.57421875" style="0" bestFit="1" customWidth="1"/>
    <col min="52" max="52" width="58.140625" style="0" bestFit="1" customWidth="1"/>
    <col min="53" max="53" width="58.28125" style="0" bestFit="1" customWidth="1"/>
    <col min="54" max="54" width="59.7109375" style="0" bestFit="1" customWidth="1"/>
    <col min="55" max="56" width="58.140625" style="0" bestFit="1" customWidth="1"/>
    <col min="57" max="57" width="59.57421875" style="0" bestFit="1" customWidth="1"/>
    <col min="58" max="58" width="58.140625" style="0" bestFit="1" customWidth="1"/>
    <col min="59" max="59" width="58.00390625" style="0" bestFit="1" customWidth="1"/>
    <col min="60" max="60" width="58.7109375" style="0" bestFit="1" customWidth="1"/>
    <col min="61" max="61" width="57.8515625" style="0" bestFit="1" customWidth="1"/>
    <col min="62" max="62" width="58.421875" style="0" bestFit="1" customWidth="1"/>
    <col min="63" max="63" width="58.7109375" style="0" bestFit="1" customWidth="1"/>
    <col min="64" max="64" width="57.8515625" style="0" bestFit="1" customWidth="1"/>
    <col min="65" max="65" width="58.421875" style="0" bestFit="1" customWidth="1"/>
    <col min="66" max="66" width="58.7109375" style="0" bestFit="1" customWidth="1"/>
    <col min="67" max="67" width="57.8515625" style="0" bestFit="1" customWidth="1"/>
    <col min="68" max="68" width="58.7109375" style="0" bestFit="1" customWidth="1"/>
    <col min="69" max="69" width="58.421875" style="0" bestFit="1" customWidth="1"/>
    <col min="70" max="70" width="58.7109375" style="0" bestFit="1" customWidth="1"/>
    <col min="71" max="71" width="57.57421875" style="0" bestFit="1" customWidth="1"/>
    <col min="72" max="72" width="58.140625" style="0" bestFit="1" customWidth="1"/>
    <col min="73" max="73" width="58.28125" style="0" bestFit="1" customWidth="1"/>
    <col min="74" max="74" width="59.7109375" style="0" bestFit="1" customWidth="1"/>
    <col min="75" max="76" width="58.140625" style="0" bestFit="1" customWidth="1"/>
    <col min="77" max="77" width="59.57421875" style="0" bestFit="1" customWidth="1"/>
    <col min="78" max="78" width="58.140625" style="0" bestFit="1" customWidth="1"/>
    <col min="79" max="79" width="58.00390625" style="0" bestFit="1" customWidth="1"/>
    <col min="80" max="80" width="58.7109375" style="0" bestFit="1" customWidth="1"/>
    <col min="81" max="81" width="57.8515625" style="0" bestFit="1" customWidth="1"/>
    <col min="82" max="82" width="56.421875" style="0" bestFit="1" customWidth="1"/>
    <col min="83" max="83" width="58.7109375" style="0" bestFit="1" customWidth="1"/>
    <col min="84" max="84" width="57.8515625" style="0" bestFit="1" customWidth="1"/>
    <col min="85" max="85" width="56.421875" style="0" bestFit="1" customWidth="1"/>
    <col min="86" max="86" width="58.7109375" style="0" bestFit="1" customWidth="1"/>
    <col min="87" max="87" width="57.8515625" style="0" bestFit="1" customWidth="1"/>
    <col min="88" max="88" width="58.7109375" style="0" bestFit="1" customWidth="1"/>
    <col min="89" max="89" width="56.421875" style="0" bestFit="1" customWidth="1"/>
    <col min="90" max="90" width="58.7109375" style="0" bestFit="1" customWidth="1"/>
    <col min="91" max="91" width="56.57421875" style="0" bestFit="1" customWidth="1"/>
    <col min="92" max="92" width="58.140625" style="0" bestFit="1" customWidth="1"/>
    <col min="93" max="93" width="58.28125" style="0" bestFit="1" customWidth="1"/>
    <col min="94" max="94" width="59.7109375" style="0" bestFit="1" customWidth="1"/>
    <col min="95" max="96" width="58.140625" style="0" bestFit="1" customWidth="1"/>
    <col min="97" max="97" width="59.57421875" style="0" bestFit="1" customWidth="1"/>
    <col min="98" max="98" width="58.140625" style="0" bestFit="1" customWidth="1"/>
    <col min="99" max="99" width="58.00390625" style="0" bestFit="1" customWidth="1"/>
    <col min="100" max="104" width="58.7109375" style="0" bestFit="1" customWidth="1"/>
  </cols>
  <sheetData>
    <row r="1" spans="1:103" ht="15">
      <c r="A1" t="s">
        <v>32</v>
      </c>
      <c r="B1">
        <v>0.0145</v>
      </c>
      <c r="C1" s="23">
        <v>39898</v>
      </c>
      <c r="D1" s="23" t="s">
        <v>30</v>
      </c>
      <c r="E1" s="23" t="s">
        <v>25</v>
      </c>
      <c r="F1" s="23" t="s">
        <v>25</v>
      </c>
      <c r="G1" s="23" t="s">
        <v>25</v>
      </c>
      <c r="H1" s="23" t="s">
        <v>25</v>
      </c>
      <c r="I1" s="23" t="s">
        <v>25</v>
      </c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</row>
    <row r="2" spans="1:104" ht="15">
      <c r="A2" t="s">
        <v>24</v>
      </c>
      <c r="B2" t="s">
        <v>24</v>
      </c>
      <c r="C2" t="s">
        <v>24</v>
      </c>
      <c r="D2" t="s">
        <v>24</v>
      </c>
      <c r="E2" t="s">
        <v>24</v>
      </c>
      <c r="F2" t="s">
        <v>24</v>
      </c>
      <c r="G2" t="s">
        <v>24</v>
      </c>
      <c r="H2" t="s">
        <v>24</v>
      </c>
      <c r="I2" t="s">
        <v>24</v>
      </c>
      <c r="J2" t="s">
        <v>24</v>
      </c>
      <c r="K2" t="s">
        <v>24</v>
      </c>
      <c r="L2" t="s">
        <v>24</v>
      </c>
      <c r="M2" t="s">
        <v>24</v>
      </c>
      <c r="N2" t="s">
        <v>24</v>
      </c>
      <c r="O2" t="s">
        <v>24</v>
      </c>
      <c r="P2" t="s">
        <v>24</v>
      </c>
      <c r="Q2" t="s">
        <v>24</v>
      </c>
      <c r="R2" t="s">
        <v>24</v>
      </c>
      <c r="S2" t="s">
        <v>24</v>
      </c>
      <c r="T2" t="s">
        <v>24</v>
      </c>
      <c r="U2" t="s">
        <v>24</v>
      </c>
      <c r="V2" t="s">
        <v>24</v>
      </c>
      <c r="W2" t="s">
        <v>24</v>
      </c>
      <c r="X2" t="s">
        <v>24</v>
      </c>
      <c r="Y2" t="s">
        <v>24</v>
      </c>
      <c r="Z2" t="s">
        <v>24</v>
      </c>
      <c r="AA2" t="s">
        <v>24</v>
      </c>
      <c r="AB2" t="s">
        <v>24</v>
      </c>
      <c r="AC2" t="s">
        <v>24</v>
      </c>
      <c r="AD2" t="s">
        <v>24</v>
      </c>
      <c r="AE2" t="s">
        <v>24</v>
      </c>
      <c r="AF2" t="s">
        <v>24</v>
      </c>
      <c r="AG2" t="s">
        <v>24</v>
      </c>
      <c r="AH2" t="s">
        <v>24</v>
      </c>
      <c r="AI2" t="s">
        <v>24</v>
      </c>
      <c r="AJ2" t="s">
        <v>24</v>
      </c>
      <c r="AK2" t="s">
        <v>24</v>
      </c>
      <c r="AL2" t="s">
        <v>24</v>
      </c>
      <c r="AM2" t="s">
        <v>24</v>
      </c>
      <c r="AN2" t="s">
        <v>24</v>
      </c>
      <c r="AO2" t="s">
        <v>24</v>
      </c>
      <c r="AP2" t="s">
        <v>24</v>
      </c>
      <c r="AQ2" t="s">
        <v>24</v>
      </c>
      <c r="AR2" t="s">
        <v>24</v>
      </c>
      <c r="AS2" t="s">
        <v>24</v>
      </c>
      <c r="AT2" t="s">
        <v>24</v>
      </c>
      <c r="AU2" t="s">
        <v>24</v>
      </c>
      <c r="AV2" t="s">
        <v>24</v>
      </c>
      <c r="AW2" t="s">
        <v>24</v>
      </c>
      <c r="AX2" t="s">
        <v>24</v>
      </c>
      <c r="AY2" t="s">
        <v>24</v>
      </c>
      <c r="AZ2" t="s">
        <v>24</v>
      </c>
      <c r="BA2" t="s">
        <v>24</v>
      </c>
      <c r="BB2" t="s">
        <v>24</v>
      </c>
      <c r="BC2" t="s">
        <v>24</v>
      </c>
      <c r="BD2" t="s">
        <v>24</v>
      </c>
      <c r="BE2" t="s">
        <v>24</v>
      </c>
      <c r="BF2" t="s">
        <v>24</v>
      </c>
      <c r="BG2" t="s">
        <v>24</v>
      </c>
      <c r="BH2" t="s">
        <v>24</v>
      </c>
      <c r="BI2" t="s">
        <v>24</v>
      </c>
      <c r="BJ2" t="s">
        <v>24</v>
      </c>
      <c r="BK2" t="s">
        <v>24</v>
      </c>
      <c r="BL2" t="s">
        <v>24</v>
      </c>
      <c r="BM2" t="s">
        <v>24</v>
      </c>
      <c r="BN2" t="s">
        <v>24</v>
      </c>
      <c r="BO2" t="s">
        <v>24</v>
      </c>
      <c r="BP2" t="s">
        <v>24</v>
      </c>
      <c r="BQ2" t="s">
        <v>24</v>
      </c>
      <c r="BR2" t="s">
        <v>24</v>
      </c>
      <c r="BS2" t="s">
        <v>24</v>
      </c>
      <c r="BT2" t="s">
        <v>24</v>
      </c>
      <c r="BU2" t="s">
        <v>24</v>
      </c>
      <c r="BV2" t="s">
        <v>24</v>
      </c>
      <c r="BW2" t="s">
        <v>24</v>
      </c>
      <c r="BX2" t="s">
        <v>24</v>
      </c>
      <c r="BY2" t="s">
        <v>24</v>
      </c>
      <c r="BZ2" t="s">
        <v>24</v>
      </c>
      <c r="CA2" t="s">
        <v>24</v>
      </c>
      <c r="CB2" t="s">
        <v>24</v>
      </c>
      <c r="CC2" t="s">
        <v>24</v>
      </c>
      <c r="CD2" t="s">
        <v>24</v>
      </c>
      <c r="CE2" t="s">
        <v>24</v>
      </c>
      <c r="CF2" t="s">
        <v>24</v>
      </c>
      <c r="CG2" t="s">
        <v>24</v>
      </c>
      <c r="CH2" t="s">
        <v>24</v>
      </c>
      <c r="CI2" t="s">
        <v>24</v>
      </c>
      <c r="CJ2" t="s">
        <v>24</v>
      </c>
      <c r="CK2" t="s">
        <v>24</v>
      </c>
      <c r="CL2" t="s">
        <v>24</v>
      </c>
      <c r="CM2" t="s">
        <v>24</v>
      </c>
      <c r="CN2" t="s">
        <v>24</v>
      </c>
      <c r="CO2" t="s">
        <v>24</v>
      </c>
      <c r="CP2" t="s">
        <v>24</v>
      </c>
      <c r="CQ2" t="s">
        <v>24</v>
      </c>
      <c r="CR2" t="s">
        <v>24</v>
      </c>
      <c r="CS2" t="s">
        <v>24</v>
      </c>
      <c r="CT2" t="s">
        <v>24</v>
      </c>
      <c r="CU2" t="s">
        <v>24</v>
      </c>
      <c r="CV2" t="s">
        <v>24</v>
      </c>
      <c r="CW2" t="s">
        <v>24</v>
      </c>
      <c r="CX2" t="s">
        <v>24</v>
      </c>
      <c r="CY2" t="s">
        <v>24</v>
      </c>
      <c r="CZ2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2009-03-24T04:57:24Z</dcterms:created>
  <dcterms:modified xsi:type="dcterms:W3CDTF">2009-03-26T12:53:53Z</dcterms:modified>
  <cp:category/>
  <cp:version/>
  <cp:contentType/>
  <cp:contentStatus/>
</cp:coreProperties>
</file>