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activeTab="1"/>
  </bookViews>
  <sheets>
    <sheet name="Main Calculators" sheetId="1" r:id="rId1"/>
    <sheet name="July 13 - Aug 14" sheetId="2" r:id="rId2"/>
    <sheet name="Template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<sst xmlns="http://schemas.openxmlformats.org/spreadsheetml/2006/main" count="90" uniqueCount="60">
  <si>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</t>
  </si>
  <si>
    <t>GAP HIDDEN TEXT</t>
  </si>
  <si>
    <t>TAKE PROFIT HIDDEN</t>
  </si>
  <si>
    <t>SPREAD HIDDEN TEXT</t>
  </si>
  <si>
    <t>POSTIVE VALUES</t>
  </si>
  <si>
    <t>Required Margin</t>
  </si>
  <si>
    <t>Stop Loss</t>
  </si>
  <si>
    <t>TakeProfit</t>
  </si>
  <si>
    <t>Profit</t>
  </si>
  <si>
    <t>DrawDown</t>
  </si>
  <si>
    <t>Account Size</t>
  </si>
  <si>
    <t>Dachel Calculator</t>
  </si>
  <si>
    <t>Lot Secuence</t>
  </si>
  <si>
    <t>OCO</t>
  </si>
  <si>
    <t>Balance</t>
  </si>
  <si>
    <t>Risk</t>
  </si>
  <si>
    <t>Reward</t>
  </si>
  <si>
    <t>May</t>
  </si>
  <si>
    <t>Months</t>
  </si>
  <si>
    <t>Initial Deposit</t>
  </si>
  <si>
    <t>Final Balance</t>
  </si>
  <si>
    <t>Net Profit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</si>
  <si>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</si>
  <si>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</si>
  <si>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</si>
  <si>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</si>
  <si>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</si>
  <si>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</si>
  <si>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</si>
  <si>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</si>
  <si>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</si>
  <si>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</si>
  <si>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Dicember</t>
  </si>
  <si>
    <t>Daily Percentage Calculator</t>
  </si>
  <si>
    <t>Today's $</t>
  </si>
  <si>
    <t>Percentage</t>
  </si>
  <si>
    <t>Don't Edit SL or TP</t>
  </si>
  <si>
    <t>Montly ROI</t>
  </si>
  <si>
    <t>Annual ROI</t>
  </si>
  <si>
    <r>
      <rPr>
        <b/>
        <sz val="14"/>
        <color indexed="26"/>
        <rFont val="Arial"/>
        <family val="2"/>
      </rPr>
      <t>Edit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51"/>
        <rFont val="Arial"/>
        <family val="2"/>
      </rPr>
      <t>GOLD VALUES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26"/>
        <rFont val="Arial"/>
        <family val="2"/>
      </rPr>
      <t>only!</t>
    </r>
  </si>
  <si>
    <t>July 13 - August 14</t>
  </si>
  <si>
    <t>Pips</t>
  </si>
  <si>
    <t>Time</t>
  </si>
  <si>
    <t>8:48am-9:55am</t>
  </si>
  <si>
    <t>Date</t>
  </si>
  <si>
    <t>TOTAL</t>
  </si>
  <si>
    <t>Currency</t>
  </si>
  <si>
    <t>EUR/USD</t>
  </si>
  <si>
    <t>GBP/USD</t>
  </si>
  <si>
    <t>USD/JPY</t>
  </si>
  <si>
    <t>USD/CHF</t>
  </si>
  <si>
    <t>1:45am-1:59am</t>
  </si>
  <si>
    <t>2:11am-2:24am</t>
  </si>
  <si>
    <t>2:32am-2:39am</t>
  </si>
  <si>
    <t>10:36am-10:47am</t>
  </si>
  <si>
    <t>11:00am-12:21pm</t>
  </si>
  <si>
    <t>1:39am-1:50am</t>
  </si>
  <si>
    <t>1:55am-2:11am</t>
  </si>
  <si>
    <t>2:59am-3:20am</t>
  </si>
  <si>
    <t>9:41am-1:45pm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</si>
</sst>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  <numFmt numFmtId="165" formatCode="0;[Red]\-0"/>
    <numFmt numFmtId="166" formatCode="0.0"/>
    <numFmt numFmtId="167" formatCode="#,###"/>
    <numFmt numFmtId="168" formatCode="[$$-409]#,##0.00;[Red]\-[$$-409]#,##0.00"/>
    <numFmt numFmtId="169" formatCode="[$$-409]#,##0.00;[Red][$$-409]#,##0.0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h:mm:ss\ AM/PM"/>
    <numFmt numFmtId="177" formatCode="_(&quot;$&quot;* #,##0.0_);_(&quot;$&quot;* \(#,##0.0\);_(&quot;$&quot;* &quot;-&quot;??_);_(@_)"/>
    <numFmt numFmtId="178" formatCode="&quot;$&quot;#,##0.00"/>
    <numFmt numFmtId="179" formatCode="_([$$-409]* #,##0.00_);_([$$-409]* \(#,##0.00\);_([$$-409]* &quot;-&quot;??_);_(@_)"/>
  </numFmts>
  <fonts count="70">
    <font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26"/>
      <name val="Arial"/>
      <family val="2"/>
    </font>
    <font>
      <b/>
      <sz val="14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7"/>
      <color indexed="26"/>
      <name val="Arial"/>
      <family val="2"/>
    </font>
    <font>
      <sz val="36"/>
      <color indexed="53"/>
      <name val="Arial"/>
      <family val="2"/>
    </font>
    <font>
      <sz val="20"/>
      <color indexed="13"/>
      <name val="Arial"/>
      <family val="2"/>
    </font>
    <font>
      <sz val="20"/>
      <color indexed="26"/>
      <name val="Arial"/>
      <family val="2"/>
    </font>
    <font>
      <sz val="26"/>
      <color indexed="17"/>
      <name val="Arial"/>
      <family val="2"/>
    </font>
    <font>
      <sz val="28"/>
      <color indexed="26"/>
      <name val="Arial"/>
      <family val="2"/>
    </font>
    <font>
      <sz val="18"/>
      <color indexed="13"/>
      <name val="Calibri"/>
      <family val="2"/>
    </font>
    <font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  <font>
      <sz val="17"/>
      <color theme="2"/>
      <name val="Arial"/>
      <family val="2"/>
    </font>
    <font>
      <sz val="36"/>
      <color theme="9" tint="-0.24997000396251678"/>
      <name val="Arial"/>
      <family val="2"/>
    </font>
    <font>
      <sz val="20"/>
      <color rgb="FF92D050"/>
      <name val="Arial"/>
      <family val="2"/>
    </font>
    <font>
      <sz val="20"/>
      <color theme="2"/>
      <name val="Arial"/>
      <family val="2"/>
    </font>
    <font>
      <sz val="26"/>
      <color rgb="FF00B050"/>
      <name val="Arial"/>
      <family val="2"/>
    </font>
    <font>
      <sz val="28"/>
      <color theme="2"/>
      <name val="Arial"/>
      <family val="2"/>
    </font>
    <font>
      <sz val="18"/>
      <color rgb="FF92D050"/>
      <name val="Calibri"/>
      <family val="2"/>
    </font>
    <font>
      <sz val="18"/>
      <color rgb="FF92D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0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0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169" fontId="5" fillId="34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9" fontId="0" fillId="0" borderId="0" xfId="59" applyAlignment="1">
      <alignment horizontal="center" vertical="center" wrapText="1"/>
    </xf>
    <xf numFmtId="10" fontId="0" fillId="0" borderId="0" xfId="59" applyNumberFormat="1" applyFont="1" applyAlignment="1">
      <alignment/>
    </xf>
    <xf numFmtId="10" fontId="0" fillId="0" borderId="0" xfId="59" applyNumberFormat="1" applyAlignment="1">
      <alignment/>
    </xf>
    <xf numFmtId="0" fontId="43" fillId="28" borderId="2" xfId="41" applyAlignment="1">
      <alignment horizontal="center"/>
    </xf>
    <xf numFmtId="44" fontId="43" fillId="28" borderId="2" xfId="41" applyNumberFormat="1" applyAlignment="1">
      <alignment horizontal="center"/>
    </xf>
    <xf numFmtId="178" fontId="41" fillId="26" borderId="0" xfId="39" applyNumberFormat="1" applyAlignment="1">
      <alignment/>
    </xf>
    <xf numFmtId="168" fontId="46" fillId="29" borderId="0" xfId="48" applyNumberFormat="1" applyAlignment="1">
      <alignment horizontal="right"/>
    </xf>
    <xf numFmtId="0" fontId="43" fillId="28" borderId="2" xfId="41" applyAlignment="1">
      <alignment/>
    </xf>
    <xf numFmtId="0" fontId="43" fillId="28" borderId="2" xfId="41" applyAlignment="1">
      <alignment horizontal="right"/>
    </xf>
    <xf numFmtId="2" fontId="39" fillId="10" borderId="0" xfId="23" applyNumberFormat="1" applyAlignment="1">
      <alignment horizontal="center"/>
    </xf>
    <xf numFmtId="0" fontId="40" fillId="24" borderId="0" xfId="37" applyAlignment="1">
      <alignment horizontal="center"/>
    </xf>
    <xf numFmtId="178" fontId="46" fillId="29" borderId="0" xfId="48" applyNumberFormat="1" applyAlignment="1">
      <alignment/>
    </xf>
    <xf numFmtId="178" fontId="4" fillId="35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10" fontId="46" fillId="29" borderId="0" xfId="48" applyNumberFormat="1" applyAlignment="1">
      <alignment horizontal="center"/>
    </xf>
    <xf numFmtId="178" fontId="4" fillId="35" borderId="0" xfId="0" applyNumberFormat="1" applyFont="1" applyFill="1" applyAlignment="1">
      <alignment horizontal="right"/>
    </xf>
    <xf numFmtId="10" fontId="58" fillId="37" borderId="0" xfId="38" applyNumberFormat="1" applyFont="1" applyFill="1" applyAlignment="1">
      <alignment/>
    </xf>
    <xf numFmtId="164" fontId="58" fillId="38" borderId="0" xfId="38" applyNumberFormat="1" applyFont="1" applyFill="1" applyAlignment="1">
      <alignment horizontal="center"/>
    </xf>
    <xf numFmtId="178" fontId="58" fillId="38" borderId="0" xfId="38" applyNumberFormat="1" applyFont="1" applyFill="1" applyAlignment="1">
      <alignment/>
    </xf>
    <xf numFmtId="9" fontId="4" fillId="38" borderId="0" xfId="59" applyFont="1" applyFill="1" applyAlignment="1">
      <alignment/>
    </xf>
    <xf numFmtId="10" fontId="4" fillId="39" borderId="0" xfId="59" applyNumberFormat="1" applyFont="1" applyFill="1" applyAlignment="1">
      <alignment/>
    </xf>
    <xf numFmtId="10" fontId="56" fillId="39" borderId="0" xfId="35" applyNumberFormat="1" applyFont="1" applyFill="1" applyAlignment="1">
      <alignment/>
    </xf>
    <xf numFmtId="0" fontId="0" fillId="40" borderId="0" xfId="0" applyFill="1" applyAlignment="1">
      <alignment/>
    </xf>
    <xf numFmtId="0" fontId="59" fillId="40" borderId="0" xfId="0" applyFont="1" applyFill="1" applyAlignment="1">
      <alignment/>
    </xf>
    <xf numFmtId="0" fontId="60" fillId="40" borderId="0" xfId="0" applyFont="1" applyFill="1" applyAlignment="1">
      <alignment/>
    </xf>
    <xf numFmtId="0" fontId="61" fillId="40" borderId="0" xfId="0" applyFont="1" applyFill="1" applyAlignment="1">
      <alignment/>
    </xf>
    <xf numFmtId="0" fontId="62" fillId="40" borderId="0" xfId="0" applyFont="1" applyFill="1" applyAlignment="1">
      <alignment/>
    </xf>
    <xf numFmtId="0" fontId="46" fillId="29" borderId="0" xfId="48" applyAlignment="1">
      <alignment horizontal="center"/>
    </xf>
    <xf numFmtId="14" fontId="46" fillId="29" borderId="0" xfId="48" applyNumberFormat="1" applyAlignment="1">
      <alignment horizontal="center"/>
    </xf>
    <xf numFmtId="0" fontId="63" fillId="40" borderId="0" xfId="0" applyFont="1" applyFill="1" applyAlignment="1">
      <alignment/>
    </xf>
    <xf numFmtId="10" fontId="64" fillId="40" borderId="0" xfId="0" applyNumberFormat="1" applyFont="1" applyFill="1" applyAlignment="1">
      <alignment/>
    </xf>
    <xf numFmtId="0" fontId="65" fillId="40" borderId="0" xfId="0" applyFont="1" applyFill="1" applyAlignment="1">
      <alignment horizontal="left"/>
    </xf>
    <xf numFmtId="0" fontId="66" fillId="40" borderId="0" xfId="0" applyFont="1" applyFill="1" applyAlignment="1">
      <alignment/>
    </xf>
    <xf numFmtId="0" fontId="67" fillId="40" borderId="0" xfId="0" applyFont="1" applyFill="1" applyAlignment="1">
      <alignment/>
    </xf>
    <xf numFmtId="178" fontId="68" fillId="40" borderId="0" xfId="27" applyNumberFormat="1" applyFont="1" applyFill="1" applyAlignment="1">
      <alignment horizontal="center"/>
    </xf>
    <xf numFmtId="0" fontId="68" fillId="40" borderId="0" xfId="27" applyFont="1" applyFill="1" applyAlignment="1">
      <alignment horizontal="center"/>
    </xf>
    <xf numFmtId="10" fontId="69" fillId="40" borderId="0" xfId="0" applyNumberFormat="1" applyFont="1" applyFill="1" applyAlignment="1">
      <alignment/>
    </xf>
    <xf numFmtId="14" fontId="46" fillId="39" borderId="0" xfId="48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F83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56E2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5">
      <selection activeCell="G28" sqref="G28"/>
    </sheetView>
  </sheetViews>
  <sheetFormatPr defaultColWidth="9.00390625" defaultRowHeight="12.75"/>
  <cols>
    <col min="1" max="1" width="4.57421875" style="0" customWidth="1"/>
    <col min="2" max="2" width="20.00390625" style="0" customWidth="1"/>
    <col min="3" max="3" width="14.00390625" style="0" customWidth="1"/>
    <col min="4" max="4" width="12.8515625" style="0" customWidth="1"/>
    <col min="5" max="5" width="10.28125" style="0" customWidth="1"/>
    <col min="6" max="7" width="13.28125" style="0" customWidth="1"/>
    <col min="8" max="8" width="14.421875" style="0" customWidth="1"/>
    <col min="9" max="9" width="14.140625" style="0" customWidth="1"/>
    <col min="10" max="10" width="16.28125" style="0" customWidth="1"/>
    <col min="11" max="11" width="8.00390625" style="0" customWidth="1"/>
    <col min="12" max="12" width="13.421875" style="0" customWidth="1"/>
    <col min="13" max="13" width="17.00390625" style="0" customWidth="1"/>
    <col min="14" max="14" width="7.57421875" style="0" customWidth="1"/>
    <col min="15" max="15" width="11.28125" style="0" customWidth="1"/>
    <col min="16" max="16" width="6.7109375" style="0" customWidth="1"/>
    <col min="17" max="17" width="9.00390625" style="0" customWidth="1"/>
    <col min="18" max="18" width="13.8515625" style="0" customWidth="1"/>
    <col min="19" max="19" width="16.57421875" style="0" customWidth="1"/>
  </cols>
  <sheetData>
    <row r="1" spans="1:10" ht="12.75" hidden="1">
      <c r="A1" t="s">
        <v>0</v>
      </c>
      <c r="B1" t="s">
        <v>1</v>
      </c>
      <c r="F1" s="1" t="e">
        <f>#REF!</f>
        <v>#REF!</v>
      </c>
      <c r="G1" s="1" t="e">
        <f>F1</f>
        <v>#REF!</v>
      </c>
      <c r="H1" s="1"/>
      <c r="I1" s="1" t="e">
        <f>G1</f>
        <v>#REF!</v>
      </c>
      <c r="J1" s="1" t="str">
        <f>"#REF!1"</f>
        <v>#REF!1</v>
      </c>
    </row>
    <row r="2" spans="2:10" ht="12.75" hidden="1">
      <c r="B2" t="s">
        <v>2</v>
      </c>
      <c r="F2" s="1" t="e">
        <f>#REF!</f>
        <v>#REF!</v>
      </c>
      <c r="G2" s="1" t="e">
        <f>F2</f>
        <v>#REF!</v>
      </c>
      <c r="H2" s="1"/>
      <c r="I2" s="1" t="e">
        <f>G2</f>
        <v>#REF!</v>
      </c>
      <c r="J2" s="1" t="str">
        <f>"#REF!2"</f>
        <v>#REF!2</v>
      </c>
    </row>
    <row r="3" spans="2:10" ht="12.75" hidden="1">
      <c r="B3" t="s">
        <v>3</v>
      </c>
      <c r="F3" s="1" t="e">
        <f>#REF!</f>
        <v>#REF!</v>
      </c>
      <c r="G3" s="1" t="e">
        <f>F3</f>
        <v>#REF!</v>
      </c>
      <c r="H3" s="1"/>
      <c r="I3" s="1" t="e">
        <f>G3</f>
        <v>#REF!</v>
      </c>
      <c r="J3" s="1" t="str">
        <f>"#REF!3"</f>
        <v>#REF!3</v>
      </c>
    </row>
    <row r="4" spans="2:10" ht="12.75" hidden="1">
      <c r="B4" t="s">
        <v>4</v>
      </c>
      <c r="F4" s="1" t="e">
        <f>SUM(F2-F3)</f>
        <v>#REF!</v>
      </c>
      <c r="G4" s="1" t="e">
        <f>F4</f>
        <v>#REF!</v>
      </c>
      <c r="H4" s="1"/>
      <c r="I4" s="1" t="e">
        <f>G4</f>
        <v>#REF!</v>
      </c>
      <c r="J4" s="1" t="str">
        <f>"#REF!4"</f>
        <v>#REF!4</v>
      </c>
    </row>
    <row r="5" spans="1:1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0" customHeight="1">
      <c r="A6" s="29"/>
      <c r="B6" s="2" t="s">
        <v>11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6" ht="19.5" customHeight="1" thickBot="1">
      <c r="A8" s="29"/>
      <c r="B8" s="30"/>
      <c r="C8" s="29"/>
      <c r="D8" s="29"/>
      <c r="E8" s="29"/>
      <c r="F8" s="32" t="s">
        <v>36</v>
      </c>
      <c r="G8" s="29"/>
      <c r="H8" s="29"/>
      <c r="I8" s="29"/>
      <c r="J8" s="29"/>
      <c r="K8" s="29"/>
      <c r="P8" t="s">
        <v>0</v>
      </c>
    </row>
    <row r="9" spans="1:11" ht="16.5" customHeight="1" thickBot="1" thickTop="1">
      <c r="A9" s="29"/>
      <c r="B9" s="31" t="s">
        <v>39</v>
      </c>
      <c r="C9" s="29"/>
      <c r="D9" s="29"/>
      <c r="E9" s="29"/>
      <c r="F9" s="10" t="s">
        <v>6</v>
      </c>
      <c r="G9" s="10" t="s">
        <v>7</v>
      </c>
      <c r="H9" s="29"/>
      <c r="I9" s="29"/>
      <c r="J9" s="29"/>
      <c r="K9" s="29"/>
    </row>
    <row r="10" spans="1:11" ht="12.75" customHeight="1" thickTop="1">
      <c r="A10" s="29"/>
      <c r="B10" s="29"/>
      <c r="C10" s="29"/>
      <c r="D10" s="29"/>
      <c r="E10" s="29"/>
      <c r="F10" s="20">
        <v>10</v>
      </c>
      <c r="G10" s="20">
        <v>50</v>
      </c>
      <c r="H10" s="29"/>
      <c r="I10" s="29"/>
      <c r="J10" s="29"/>
      <c r="K10" s="29"/>
    </row>
    <row r="11" spans="1:11" ht="15.75" customHeight="1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9.5" customHeight="1" thickBot="1" thickTop="1">
      <c r="A12" s="29"/>
      <c r="B12" s="15" t="s">
        <v>19</v>
      </c>
      <c r="C12" s="25">
        <v>1687</v>
      </c>
      <c r="D12" s="29"/>
      <c r="E12" s="29"/>
      <c r="F12" s="14" t="s">
        <v>14</v>
      </c>
      <c r="G12" s="10" t="s">
        <v>15</v>
      </c>
      <c r="H12" s="15" t="s">
        <v>16</v>
      </c>
      <c r="I12" s="29"/>
      <c r="J12" s="3" t="s">
        <v>5</v>
      </c>
      <c r="K12" s="29"/>
    </row>
    <row r="13" spans="1:11" ht="18" customHeight="1" thickBot="1" thickTop="1">
      <c r="A13" s="29"/>
      <c r="B13" s="15" t="s">
        <v>37</v>
      </c>
      <c r="C13" s="26">
        <v>0.3</v>
      </c>
      <c r="D13" s="29"/>
      <c r="E13" s="29"/>
      <c r="F13" s="22">
        <v>1687</v>
      </c>
      <c r="G13" s="23">
        <v>0.1</v>
      </c>
      <c r="H13" s="28">
        <f>H22/F13</f>
        <v>0.056219999999999874</v>
      </c>
      <c r="I13" s="29"/>
      <c r="J13" s="24">
        <v>250</v>
      </c>
      <c r="K13" s="29"/>
    </row>
    <row r="14" spans="1:11" ht="14.25" thickBot="1" thickTop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21" customHeight="1" thickBot="1" thickTop="1">
      <c r="A15" s="29"/>
      <c r="B15" s="10" t="s">
        <v>18</v>
      </c>
      <c r="C15" s="10" t="s">
        <v>20</v>
      </c>
      <c r="D15" s="14" t="s">
        <v>21</v>
      </c>
      <c r="E15" s="29"/>
      <c r="F15" s="10" t="s">
        <v>12</v>
      </c>
      <c r="G15" s="10" t="s">
        <v>13</v>
      </c>
      <c r="H15" s="10" t="s">
        <v>8</v>
      </c>
      <c r="I15" s="11" t="s">
        <v>9</v>
      </c>
      <c r="J15" s="10" t="s">
        <v>10</v>
      </c>
      <c r="K15" s="29"/>
    </row>
    <row r="16" spans="1:11" ht="15" customHeight="1" thickTop="1">
      <c r="A16" s="29"/>
      <c r="B16" s="17" t="s">
        <v>22</v>
      </c>
      <c r="C16" s="18">
        <f>C12*C13+C12</f>
        <v>2193.1</v>
      </c>
      <c r="D16" s="18">
        <f>C12*C13</f>
        <v>506.09999999999997</v>
      </c>
      <c r="E16" s="29"/>
      <c r="F16" s="16">
        <f>I17*(1-99.54%)</f>
        <v>0.05121731999999927</v>
      </c>
      <c r="G16" s="16">
        <f>F16+0</f>
        <v>0.05121731999999927</v>
      </c>
      <c r="H16" s="13">
        <f>F16*G10*10</f>
        <v>25.608659999999634</v>
      </c>
      <c r="I16" s="12">
        <f>I22*(1-97%)</f>
        <v>5.061000000000005</v>
      </c>
      <c r="J16" s="4">
        <f>J13*F16+I16</f>
        <v>17.865329999999823</v>
      </c>
      <c r="K16" s="29"/>
    </row>
    <row r="17" spans="1:11" ht="15" customHeight="1">
      <c r="A17" s="29"/>
      <c r="B17" s="17" t="s">
        <v>23</v>
      </c>
      <c r="C17" s="18">
        <f>C16*C13+C16</f>
        <v>2851.0299999999997</v>
      </c>
      <c r="D17" s="18">
        <f>C16*C13</f>
        <v>657.93</v>
      </c>
      <c r="E17" s="29"/>
      <c r="F17" s="16">
        <f>I17*(1-99.45%)</f>
        <v>0.0612380999999994</v>
      </c>
      <c r="G17" s="16">
        <f>F17+F16</f>
        <v>0.11245541999999867</v>
      </c>
      <c r="H17" s="13">
        <f>F17*G10*10-I16</f>
        <v>25.558049999999696</v>
      </c>
      <c r="I17" s="12">
        <f>I22*(1-93.4%)</f>
        <v>11.134199999999993</v>
      </c>
      <c r="J17" s="4">
        <f>J13*F17+I17</f>
        <v>26.443724999999844</v>
      </c>
      <c r="K17" s="29"/>
    </row>
    <row r="18" spans="1:17" ht="15" customHeight="1">
      <c r="A18" s="29"/>
      <c r="B18" s="17" t="s">
        <v>24</v>
      </c>
      <c r="C18" s="18">
        <f>C17*C13+C17</f>
        <v>3706.3389999999995</v>
      </c>
      <c r="D18" s="18">
        <f>C17*C13</f>
        <v>855.3089999999999</v>
      </c>
      <c r="E18" s="29"/>
      <c r="F18" s="16">
        <f>I17*(1-98.09%)</f>
        <v>0.21266321999999993</v>
      </c>
      <c r="G18" s="16">
        <f>F17+F18</f>
        <v>0.27390131999999934</v>
      </c>
      <c r="H18" s="13">
        <f>F18*G10*10-I17</f>
        <v>95.19740999999996</v>
      </c>
      <c r="I18" s="12">
        <f>I22*(1-80.8%)</f>
        <v>32.390400000000014</v>
      </c>
      <c r="J18" s="4">
        <f>J13*F18+I18</f>
        <v>85.556205</v>
      </c>
      <c r="K18" s="29"/>
      <c r="Q18" s="5"/>
    </row>
    <row r="19" spans="1:17" ht="15" customHeight="1">
      <c r="A19" s="29"/>
      <c r="B19" s="17" t="s">
        <v>25</v>
      </c>
      <c r="C19" s="18">
        <f>C18*C13+C18</f>
        <v>4818.240699999999</v>
      </c>
      <c r="D19" s="18">
        <f>C19*C13</f>
        <v>1445.4722099999997</v>
      </c>
      <c r="E19" s="29"/>
      <c r="F19" s="16">
        <f>I17*(1-97.72%)</f>
        <v>0.2538597600000003</v>
      </c>
      <c r="G19" s="16">
        <f>F18+F19</f>
        <v>0.46652298000000025</v>
      </c>
      <c r="H19" s="13">
        <f>F19*G10*10-I18</f>
        <v>94.53948000000014</v>
      </c>
      <c r="I19" s="12">
        <f>I22*(1-65.8%)</f>
        <v>57.69540000000002</v>
      </c>
      <c r="J19" s="4">
        <f>J13*F19+I19</f>
        <v>121.1603400000001</v>
      </c>
      <c r="K19" s="29"/>
      <c r="Q19" s="7"/>
    </row>
    <row r="20" spans="1:17" ht="15" customHeight="1">
      <c r="A20" s="29"/>
      <c r="B20" s="17" t="s">
        <v>17</v>
      </c>
      <c r="C20" s="18">
        <f>C19*C13+C19</f>
        <v>6263.712909999999</v>
      </c>
      <c r="D20" s="18">
        <f>C20*C13</f>
        <v>1879.1138729999998</v>
      </c>
      <c r="E20" s="29"/>
      <c r="F20" s="16">
        <f>I17*(1-97.27%)</f>
        <v>0.3039636599999997</v>
      </c>
      <c r="G20" s="16">
        <f>F19+F20</f>
        <v>0.5578234200000001</v>
      </c>
      <c r="H20" s="13">
        <f>F20*G10*10-I19</f>
        <v>94.28642999999981</v>
      </c>
      <c r="I20" s="12">
        <f>I22*(1-47.8%)</f>
        <v>88.0614</v>
      </c>
      <c r="J20" s="4">
        <f>J13*F20+I20</f>
        <v>164.0523149999999</v>
      </c>
      <c r="K20" s="29"/>
      <c r="Q20" s="6"/>
    </row>
    <row r="21" spans="1:17" ht="15" customHeight="1">
      <c r="A21" s="29"/>
      <c r="B21" s="17" t="s">
        <v>26</v>
      </c>
      <c r="C21" s="18">
        <f>C20*C13+C20</f>
        <v>8142.826782999999</v>
      </c>
      <c r="D21" s="18">
        <f>C21*C13</f>
        <v>2442.8480348999997</v>
      </c>
      <c r="E21" s="29"/>
      <c r="F21" s="16">
        <f>I17*(1-96.72%)</f>
        <v>0.3652017600000003</v>
      </c>
      <c r="G21" s="16">
        <f>F20+F21</f>
        <v>0.66916542</v>
      </c>
      <c r="H21" s="13">
        <f>F21*G10*10-I20</f>
        <v>94.53948000000018</v>
      </c>
      <c r="I21" s="12">
        <f>I22*(1-26.2%)</f>
        <v>124.5006</v>
      </c>
      <c r="J21" s="4">
        <f>J13*F21+I21</f>
        <v>215.80104000000009</v>
      </c>
      <c r="K21" s="29"/>
      <c r="P21" s="9"/>
      <c r="Q21" s="6"/>
    </row>
    <row r="22" spans="1:11" ht="15" customHeight="1">
      <c r="A22" s="29"/>
      <c r="B22" s="17" t="s">
        <v>27</v>
      </c>
      <c r="C22" s="18">
        <f>C21*C13+C21</f>
        <v>10585.674817899999</v>
      </c>
      <c r="D22" s="18">
        <f>C22*C13</f>
        <v>3175.7024453699996</v>
      </c>
      <c r="E22" s="29"/>
      <c r="F22" s="16">
        <f>I17*(1-96.06%)</f>
        <v>0.43868747999999963</v>
      </c>
      <c r="G22" s="16">
        <f>F21+F22</f>
        <v>0.80388924</v>
      </c>
      <c r="H22" s="13">
        <f>F22*G10*10-I21</f>
        <v>94.84313999999979</v>
      </c>
      <c r="I22" s="12">
        <f>F13*G13</f>
        <v>168.70000000000002</v>
      </c>
      <c r="J22" s="4">
        <f>J13*F22+I22</f>
        <v>278.37186999999994</v>
      </c>
      <c r="K22" s="29"/>
    </row>
    <row r="23" spans="1:11" ht="15" customHeight="1">
      <c r="A23" s="29"/>
      <c r="B23" s="17" t="s">
        <v>28</v>
      </c>
      <c r="C23" s="18">
        <f>C22*C13+C22</f>
        <v>13761.377263269998</v>
      </c>
      <c r="D23" s="18">
        <f>C23*C13</f>
        <v>4128.413178980999</v>
      </c>
      <c r="E23" s="29"/>
      <c r="F23" s="29"/>
      <c r="G23" s="29"/>
      <c r="H23" s="29"/>
      <c r="I23" s="29"/>
      <c r="J23" s="29"/>
      <c r="K23" s="29"/>
    </row>
    <row r="24" spans="1:11" ht="15" customHeight="1">
      <c r="A24" s="29"/>
      <c r="B24" s="17" t="s">
        <v>29</v>
      </c>
      <c r="C24" s="18">
        <f>C23*C13+C23</f>
        <v>17889.790442250996</v>
      </c>
      <c r="D24" s="18">
        <f>C24*C13</f>
        <v>5366.937132675299</v>
      </c>
      <c r="E24" s="29"/>
      <c r="F24" s="29"/>
      <c r="G24" s="29"/>
      <c r="H24" s="29"/>
      <c r="I24" s="29"/>
      <c r="J24" s="29"/>
      <c r="K24" s="29"/>
    </row>
    <row r="25" spans="1:11" ht="18.75" customHeight="1" thickBot="1">
      <c r="A25" s="29"/>
      <c r="B25" s="17" t="s">
        <v>30</v>
      </c>
      <c r="C25" s="18">
        <f>C24*C13+C24</f>
        <v>23256.727574926295</v>
      </c>
      <c r="D25" s="18">
        <f>C25*C13</f>
        <v>6977.018272477889</v>
      </c>
      <c r="E25" s="29"/>
      <c r="F25" s="33" t="s">
        <v>33</v>
      </c>
      <c r="G25" s="29"/>
      <c r="H25" s="29"/>
      <c r="I25" s="29"/>
      <c r="J25" s="29"/>
      <c r="K25" s="29"/>
    </row>
    <row r="26" spans="1:11" ht="15" customHeight="1" thickBot="1" thickTop="1">
      <c r="A26" s="29"/>
      <c r="B26" s="17" t="s">
        <v>31</v>
      </c>
      <c r="C26" s="18">
        <f>C25*C13+C25</f>
        <v>30233.745847404185</v>
      </c>
      <c r="D26" s="18">
        <f>C26*C13</f>
        <v>9070.123754221255</v>
      </c>
      <c r="E26" s="29"/>
      <c r="F26" s="15" t="s">
        <v>14</v>
      </c>
      <c r="G26" s="15" t="s">
        <v>34</v>
      </c>
      <c r="H26" s="15" t="s">
        <v>35</v>
      </c>
      <c r="I26" s="29"/>
      <c r="J26" s="29"/>
      <c r="K26" s="29"/>
    </row>
    <row r="27" spans="1:18" ht="15" customHeight="1" thickTop="1">
      <c r="A27" s="29"/>
      <c r="B27" s="17" t="s">
        <v>32</v>
      </c>
      <c r="C27" s="18">
        <f>C26*C13+C26</f>
        <v>39303.86960162544</v>
      </c>
      <c r="D27" s="18">
        <f>C27*C13</f>
        <v>11791.160880487632</v>
      </c>
      <c r="E27" s="29"/>
      <c r="F27" s="19">
        <v>1687</v>
      </c>
      <c r="G27" s="19">
        <v>0</v>
      </c>
      <c r="H27" s="21">
        <f>G27/F27</f>
        <v>0</v>
      </c>
      <c r="I27" s="29"/>
      <c r="J27" s="29"/>
      <c r="K27" s="29"/>
      <c r="R27" s="8"/>
    </row>
    <row r="28" spans="1:11" ht="15" customHeight="1" thickBo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 customHeight="1" thickBot="1" thickTop="1">
      <c r="A29" s="29"/>
      <c r="B29" s="15" t="s">
        <v>38</v>
      </c>
      <c r="C29" s="27">
        <f>C27/C12</f>
        <v>23.298085122480995</v>
      </c>
      <c r="D29" s="29"/>
      <c r="E29" s="29"/>
      <c r="F29" s="29"/>
      <c r="G29" s="29"/>
      <c r="H29" s="29"/>
      <c r="I29" s="29"/>
      <c r="J29" s="29"/>
      <c r="K29" s="29"/>
    </row>
    <row r="30" spans="1:11" ht="15" customHeight="1" thickTop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1" ht="9.75" customHeight="1"/>
    <row r="43" ht="9.75" customHeight="1"/>
  </sheetData>
  <sheetProtection/>
  <printOptions/>
  <pageMargins left="0.5" right="0.5" top="0.7375" bottom="0.7388888888888889" header="0.5" footer="0.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15.00390625" style="0" customWidth="1"/>
    <col min="3" max="3" width="13.8515625" style="0" customWidth="1"/>
    <col min="4" max="4" width="18.421875" style="0" customWidth="1"/>
    <col min="5" max="5" width="15.28125" style="0" customWidth="1"/>
    <col min="6" max="6" width="12.28125" style="0" customWidth="1"/>
    <col min="7" max="7" width="9.00390625" style="0" customWidth="1"/>
    <col min="8" max="8" width="13.140625" style="0" customWidth="1"/>
    <col min="12" max="12" width="13.421875" style="0" customWidth="1"/>
    <col min="13" max="13" width="21.7109375" style="0" customWidth="1"/>
    <col min="14" max="14" width="13.421875" style="0" customWidth="1"/>
    <col min="15" max="15" width="11.7109375" style="0" customWidth="1"/>
    <col min="16" max="16" width="6.421875" style="0" customWidth="1"/>
    <col min="17" max="17" width="12.00390625" style="0" customWidth="1"/>
  </cols>
  <sheetData>
    <row r="2" spans="1:9" ht="50.25" customHeight="1">
      <c r="A2" s="29"/>
      <c r="B2" s="38"/>
      <c r="C2" s="36" t="s">
        <v>40</v>
      </c>
      <c r="D2" s="29"/>
      <c r="E2" s="29"/>
      <c r="F2" s="29"/>
      <c r="G2" s="29"/>
      <c r="H2" s="29"/>
      <c r="I2" s="29"/>
    </row>
    <row r="3" spans="1:9" ht="54.75" customHeight="1">
      <c r="A3" s="29"/>
      <c r="B3" s="38"/>
      <c r="C3" s="38"/>
      <c r="D3" s="37"/>
      <c r="E3" s="29"/>
      <c r="F3" s="40" t="s">
        <v>45</v>
      </c>
      <c r="G3" s="39"/>
      <c r="H3" s="29"/>
      <c r="I3" s="29"/>
    </row>
    <row r="4" spans="1:9" ht="20.25" customHeight="1">
      <c r="A4" s="29"/>
      <c r="B4" s="38"/>
      <c r="C4" s="38"/>
      <c r="D4" s="37"/>
      <c r="E4" s="41">
        <f>SUM(E7,F7:F38)</f>
        <v>1773.77</v>
      </c>
      <c r="F4" s="41">
        <f>SUM(F7:F38)</f>
        <v>86.76999999999998</v>
      </c>
      <c r="G4" s="42">
        <f>SUM(G7:G38)</f>
        <v>153.29999999999998</v>
      </c>
      <c r="H4" s="43">
        <f>SUM(H7:H38)</f>
        <v>0.051434499110847666</v>
      </c>
      <c r="I4" s="29"/>
    </row>
    <row r="5" spans="1:9" ht="19.5" customHeight="1" thickBot="1">
      <c r="A5" s="29"/>
      <c r="B5" s="38"/>
      <c r="C5" s="38"/>
      <c r="D5" s="38"/>
      <c r="E5" s="38"/>
      <c r="F5" s="38"/>
      <c r="G5" s="38"/>
      <c r="H5" s="38"/>
      <c r="I5" s="29"/>
    </row>
    <row r="6" spans="1:9" ht="19.5" customHeight="1" thickBot="1" thickTop="1">
      <c r="A6" s="29"/>
      <c r="B6" s="10" t="s">
        <v>46</v>
      </c>
      <c r="C6" s="10" t="s">
        <v>44</v>
      </c>
      <c r="D6" s="10" t="s">
        <v>42</v>
      </c>
      <c r="E6" s="10" t="s">
        <v>14</v>
      </c>
      <c r="F6" s="10" t="s">
        <v>34</v>
      </c>
      <c r="G6" s="10" t="s">
        <v>41</v>
      </c>
      <c r="H6" s="10" t="s">
        <v>35</v>
      </c>
      <c r="I6" s="29"/>
    </row>
    <row r="7" spans="1:9" ht="16.5" customHeight="1" thickTop="1">
      <c r="A7" s="29"/>
      <c r="B7" s="44" t="s">
        <v>47</v>
      </c>
      <c r="C7" s="35">
        <v>40007</v>
      </c>
      <c r="D7" s="34" t="s">
        <v>43</v>
      </c>
      <c r="E7" s="19">
        <v>1687</v>
      </c>
      <c r="F7" s="19">
        <v>15.5</v>
      </c>
      <c r="G7" s="34">
        <v>31</v>
      </c>
      <c r="H7" s="21">
        <f>F7/E7</f>
        <v>0.009187907528156491</v>
      </c>
      <c r="I7" s="29"/>
    </row>
    <row r="8" spans="1:9" ht="15">
      <c r="A8" s="29"/>
      <c r="B8" s="44" t="s">
        <v>48</v>
      </c>
      <c r="C8" s="35">
        <v>40008</v>
      </c>
      <c r="D8" s="34" t="s">
        <v>51</v>
      </c>
      <c r="E8" s="19">
        <v>1687</v>
      </c>
      <c r="F8" s="19">
        <v>11.1</v>
      </c>
      <c r="G8" s="34">
        <v>22.2</v>
      </c>
      <c r="H8" s="21">
        <f aca="true" t="shared" si="0" ref="H8:H38">F8/E7</f>
        <v>0.0065797273266152935</v>
      </c>
      <c r="I8" s="29"/>
    </row>
    <row r="9" spans="1:9" ht="15">
      <c r="A9" s="29"/>
      <c r="B9" s="44" t="s">
        <v>48</v>
      </c>
      <c r="C9" s="35">
        <v>40008</v>
      </c>
      <c r="D9" s="34" t="s">
        <v>52</v>
      </c>
      <c r="E9" s="19">
        <v>1687</v>
      </c>
      <c r="F9" s="19">
        <v>28.07</v>
      </c>
      <c r="G9" s="34">
        <v>25</v>
      </c>
      <c r="H9" s="21">
        <f t="shared" si="0"/>
        <v>0.016639004149377593</v>
      </c>
      <c r="I9" s="29"/>
    </row>
    <row r="10" spans="1:9" ht="15">
      <c r="A10" s="29"/>
      <c r="B10" s="44" t="s">
        <v>48</v>
      </c>
      <c r="C10" s="35">
        <v>40008</v>
      </c>
      <c r="D10" s="34" t="s">
        <v>53</v>
      </c>
      <c r="E10" s="19">
        <v>1687</v>
      </c>
      <c r="F10" s="19">
        <v>40.9</v>
      </c>
      <c r="G10" s="34">
        <v>17.9</v>
      </c>
      <c r="H10" s="21">
        <f t="shared" si="0"/>
        <v>0.024244220509780676</v>
      </c>
      <c r="I10" s="29"/>
    </row>
    <row r="11" spans="1:9" ht="15">
      <c r="A11" s="29"/>
      <c r="B11" s="44" t="s">
        <v>47</v>
      </c>
      <c r="C11" s="35">
        <v>40008</v>
      </c>
      <c r="D11" s="34" t="s">
        <v>54</v>
      </c>
      <c r="E11" s="19">
        <v>1687</v>
      </c>
      <c r="F11" s="19">
        <v>3.42</v>
      </c>
      <c r="G11" s="34">
        <v>6.8</v>
      </c>
      <c r="H11" s="21">
        <f t="shared" si="0"/>
        <v>0.002027267338470658</v>
      </c>
      <c r="I11" s="29"/>
    </row>
    <row r="12" spans="1:9" ht="15">
      <c r="A12" s="29"/>
      <c r="B12" s="44" t="s">
        <v>48</v>
      </c>
      <c r="C12" s="35">
        <v>40008</v>
      </c>
      <c r="D12" s="34" t="s">
        <v>55</v>
      </c>
      <c r="E12" s="19">
        <v>1687</v>
      </c>
      <c r="F12" s="19">
        <v>5.6</v>
      </c>
      <c r="G12" s="34">
        <v>11.2</v>
      </c>
      <c r="H12" s="21">
        <f t="shared" si="0"/>
        <v>0.0033195020746887966</v>
      </c>
      <c r="I12" s="29"/>
    </row>
    <row r="13" spans="1:9" ht="15">
      <c r="A13" s="29"/>
      <c r="B13" s="44" t="s">
        <v>48</v>
      </c>
      <c r="C13" s="35">
        <v>40009</v>
      </c>
      <c r="D13" s="34" t="s">
        <v>56</v>
      </c>
      <c r="E13" s="19">
        <v>1687</v>
      </c>
      <c r="F13" s="19">
        <v>6.18</v>
      </c>
      <c r="G13" s="34">
        <v>10.3</v>
      </c>
      <c r="H13" s="21">
        <f t="shared" si="0"/>
        <v>0.003663307646710136</v>
      </c>
      <c r="I13" s="29"/>
    </row>
    <row r="14" spans="1:9" ht="15">
      <c r="A14" s="29"/>
      <c r="B14" s="44" t="s">
        <v>48</v>
      </c>
      <c r="C14" s="35">
        <v>40009</v>
      </c>
      <c r="D14" s="34" t="s">
        <v>57</v>
      </c>
      <c r="E14" s="19">
        <v>1687</v>
      </c>
      <c r="F14" s="19">
        <v>11</v>
      </c>
      <c r="G14" s="34">
        <v>35.9</v>
      </c>
      <c r="H14" s="21">
        <f t="shared" si="0"/>
        <v>0.006520450503852994</v>
      </c>
      <c r="I14" s="29"/>
    </row>
    <row r="15" spans="1:9" ht="15">
      <c r="A15" s="29"/>
      <c r="B15" s="44" t="s">
        <v>48</v>
      </c>
      <c r="C15" s="35">
        <v>40009</v>
      </c>
      <c r="D15" s="34" t="s">
        <v>58</v>
      </c>
      <c r="E15" s="19">
        <v>1687</v>
      </c>
      <c r="F15" s="19">
        <v>-38</v>
      </c>
      <c r="G15" s="34">
        <v>-10</v>
      </c>
      <c r="H15" s="21">
        <f t="shared" si="0"/>
        <v>-0.022525192649673977</v>
      </c>
      <c r="I15" s="29"/>
    </row>
    <row r="16" spans="1:9" ht="15">
      <c r="A16" s="29"/>
      <c r="B16" s="44" t="s">
        <v>48</v>
      </c>
      <c r="C16" s="35">
        <v>40009</v>
      </c>
      <c r="D16" s="34" t="s">
        <v>59</v>
      </c>
      <c r="E16" s="19">
        <v>1687</v>
      </c>
      <c r="F16" s="19">
        <v>3</v>
      </c>
      <c r="G16" s="34">
        <v>3</v>
      </c>
      <c r="H16" s="21">
        <f t="shared" si="0"/>
        <v>0.0017783046828689982</v>
      </c>
      <c r="I16" s="29"/>
    </row>
    <row r="17" spans="1:9" ht="15">
      <c r="A17" s="29"/>
      <c r="B17" s="44"/>
      <c r="C17" s="35"/>
      <c r="D17" s="34"/>
      <c r="E17" s="19">
        <v>1687</v>
      </c>
      <c r="F17" s="19">
        <v>0</v>
      </c>
      <c r="G17" s="34"/>
      <c r="H17" s="21">
        <f t="shared" si="0"/>
        <v>0</v>
      </c>
      <c r="I17" s="29"/>
    </row>
    <row r="18" spans="1:9" ht="15">
      <c r="A18" s="29"/>
      <c r="B18" s="44"/>
      <c r="C18" s="35"/>
      <c r="D18" s="34"/>
      <c r="E18" s="19">
        <v>1687</v>
      </c>
      <c r="F18" s="19">
        <v>0</v>
      </c>
      <c r="G18" s="34"/>
      <c r="H18" s="21">
        <f t="shared" si="0"/>
        <v>0</v>
      </c>
      <c r="I18" s="29"/>
    </row>
    <row r="19" spans="1:9" ht="15">
      <c r="A19" s="29"/>
      <c r="B19" s="44"/>
      <c r="C19" s="35"/>
      <c r="D19" s="34"/>
      <c r="E19" s="19">
        <v>1687</v>
      </c>
      <c r="F19" s="19">
        <v>0</v>
      </c>
      <c r="G19" s="34"/>
      <c r="H19" s="21">
        <f t="shared" si="0"/>
        <v>0</v>
      </c>
      <c r="I19" s="29"/>
    </row>
    <row r="20" spans="1:9" ht="15">
      <c r="A20" s="29"/>
      <c r="B20" s="44"/>
      <c r="C20" s="35"/>
      <c r="D20" s="34"/>
      <c r="E20" s="19">
        <v>1687</v>
      </c>
      <c r="F20" s="19">
        <v>0</v>
      </c>
      <c r="G20" s="34"/>
      <c r="H20" s="21">
        <f t="shared" si="0"/>
        <v>0</v>
      </c>
      <c r="I20" s="29"/>
    </row>
    <row r="21" spans="1:9" ht="15">
      <c r="A21" s="29"/>
      <c r="B21" s="44"/>
      <c r="C21" s="35"/>
      <c r="D21" s="34"/>
      <c r="E21" s="19">
        <v>1687</v>
      </c>
      <c r="F21" s="19">
        <v>0</v>
      </c>
      <c r="G21" s="34"/>
      <c r="H21" s="21">
        <f t="shared" si="0"/>
        <v>0</v>
      </c>
      <c r="I21" s="29"/>
    </row>
    <row r="22" spans="1:9" ht="15">
      <c r="A22" s="29"/>
      <c r="B22" s="44"/>
      <c r="C22" s="35"/>
      <c r="D22" s="34"/>
      <c r="E22" s="19">
        <v>1687</v>
      </c>
      <c r="F22" s="19">
        <v>0</v>
      </c>
      <c r="G22" s="34"/>
      <c r="H22" s="21">
        <f t="shared" si="0"/>
        <v>0</v>
      </c>
      <c r="I22" s="29"/>
    </row>
    <row r="23" spans="1:9" ht="15">
      <c r="A23" s="29"/>
      <c r="B23" s="44"/>
      <c r="C23" s="35"/>
      <c r="D23" s="34"/>
      <c r="E23" s="19">
        <v>1687</v>
      </c>
      <c r="F23" s="19">
        <v>0</v>
      </c>
      <c r="G23" s="34"/>
      <c r="H23" s="21">
        <f t="shared" si="0"/>
        <v>0</v>
      </c>
      <c r="I23" s="29"/>
    </row>
    <row r="24" spans="1:9" ht="15">
      <c r="A24" s="29"/>
      <c r="B24" s="44"/>
      <c r="C24" s="35"/>
      <c r="D24" s="34"/>
      <c r="E24" s="19">
        <v>1687</v>
      </c>
      <c r="F24" s="19">
        <v>0</v>
      </c>
      <c r="G24" s="34"/>
      <c r="H24" s="21">
        <f t="shared" si="0"/>
        <v>0</v>
      </c>
      <c r="I24" s="29"/>
    </row>
    <row r="25" spans="1:9" ht="15">
      <c r="A25" s="29"/>
      <c r="B25" s="44"/>
      <c r="C25" s="35"/>
      <c r="D25" s="34"/>
      <c r="E25" s="19">
        <v>1687</v>
      </c>
      <c r="F25" s="19">
        <v>0</v>
      </c>
      <c r="G25" s="34"/>
      <c r="H25" s="21">
        <f t="shared" si="0"/>
        <v>0</v>
      </c>
      <c r="I25" s="29"/>
    </row>
    <row r="26" spans="1:9" ht="15">
      <c r="A26" s="29"/>
      <c r="B26" s="44"/>
      <c r="C26" s="35"/>
      <c r="D26" s="34"/>
      <c r="E26" s="19">
        <v>1687</v>
      </c>
      <c r="F26" s="19">
        <v>0</v>
      </c>
      <c r="G26" s="34"/>
      <c r="H26" s="21">
        <f t="shared" si="0"/>
        <v>0</v>
      </c>
      <c r="I26" s="29"/>
    </row>
    <row r="27" spans="1:9" ht="15">
      <c r="A27" s="29"/>
      <c r="B27" s="44"/>
      <c r="C27" s="35"/>
      <c r="D27" s="34"/>
      <c r="E27" s="19">
        <v>1687</v>
      </c>
      <c r="F27" s="19">
        <v>0</v>
      </c>
      <c r="G27" s="34"/>
      <c r="H27" s="21">
        <f t="shared" si="0"/>
        <v>0</v>
      </c>
      <c r="I27" s="29"/>
    </row>
    <row r="28" spans="1:9" ht="15">
      <c r="A28" s="29"/>
      <c r="B28" s="44"/>
      <c r="C28" s="35"/>
      <c r="D28" s="34"/>
      <c r="E28" s="19">
        <v>1687</v>
      </c>
      <c r="F28" s="19">
        <v>0</v>
      </c>
      <c r="G28" s="34"/>
      <c r="H28" s="21">
        <f t="shared" si="0"/>
        <v>0</v>
      </c>
      <c r="I28" s="29"/>
    </row>
    <row r="29" spans="1:9" ht="15">
      <c r="A29" s="29"/>
      <c r="B29" s="44"/>
      <c r="C29" s="35"/>
      <c r="D29" s="34"/>
      <c r="E29" s="19">
        <v>1687</v>
      </c>
      <c r="F29" s="19">
        <v>0</v>
      </c>
      <c r="G29" s="34"/>
      <c r="H29" s="21">
        <f t="shared" si="0"/>
        <v>0</v>
      </c>
      <c r="I29" s="29"/>
    </row>
    <row r="30" spans="1:9" ht="15">
      <c r="A30" s="29"/>
      <c r="B30" s="44"/>
      <c r="C30" s="35"/>
      <c r="D30" s="34"/>
      <c r="E30" s="19">
        <v>1687</v>
      </c>
      <c r="F30" s="19">
        <v>0</v>
      </c>
      <c r="G30" s="34"/>
      <c r="H30" s="21">
        <f t="shared" si="0"/>
        <v>0</v>
      </c>
      <c r="I30" s="29"/>
    </row>
    <row r="31" spans="1:9" ht="15">
      <c r="A31" s="29"/>
      <c r="B31" s="44"/>
      <c r="C31" s="35"/>
      <c r="D31" s="34"/>
      <c r="E31" s="19">
        <v>1687</v>
      </c>
      <c r="F31" s="19">
        <v>0</v>
      </c>
      <c r="G31" s="34"/>
      <c r="H31" s="21">
        <f t="shared" si="0"/>
        <v>0</v>
      </c>
      <c r="I31" s="29"/>
    </row>
    <row r="32" spans="1:9" ht="15">
      <c r="A32" s="29"/>
      <c r="B32" s="44"/>
      <c r="C32" s="35"/>
      <c r="D32" s="34"/>
      <c r="E32" s="19">
        <v>1687</v>
      </c>
      <c r="F32" s="19">
        <v>0</v>
      </c>
      <c r="G32" s="34"/>
      <c r="H32" s="21">
        <f t="shared" si="0"/>
        <v>0</v>
      </c>
      <c r="I32" s="29"/>
    </row>
    <row r="33" spans="1:9" ht="15">
      <c r="A33" s="29"/>
      <c r="B33" s="44"/>
      <c r="C33" s="35"/>
      <c r="D33" s="34"/>
      <c r="E33" s="19">
        <v>1687</v>
      </c>
      <c r="F33" s="19">
        <v>0</v>
      </c>
      <c r="G33" s="34"/>
      <c r="H33" s="21">
        <f t="shared" si="0"/>
        <v>0</v>
      </c>
      <c r="I33" s="29"/>
    </row>
    <row r="34" spans="1:9" ht="15">
      <c r="A34" s="29"/>
      <c r="B34" s="44"/>
      <c r="C34" s="35"/>
      <c r="D34" s="34"/>
      <c r="E34" s="19">
        <v>1687</v>
      </c>
      <c r="F34" s="19">
        <v>0</v>
      </c>
      <c r="G34" s="34"/>
      <c r="H34" s="21">
        <f t="shared" si="0"/>
        <v>0</v>
      </c>
      <c r="I34" s="29"/>
    </row>
    <row r="35" spans="1:9" ht="15">
      <c r="A35" s="29"/>
      <c r="B35" s="44"/>
      <c r="C35" s="35"/>
      <c r="D35" s="34"/>
      <c r="E35" s="19">
        <v>1687</v>
      </c>
      <c r="F35" s="19">
        <v>0</v>
      </c>
      <c r="G35" s="34"/>
      <c r="H35" s="21">
        <f t="shared" si="0"/>
        <v>0</v>
      </c>
      <c r="I35" s="29"/>
    </row>
    <row r="36" spans="1:9" ht="15">
      <c r="A36" s="29"/>
      <c r="B36" s="44"/>
      <c r="C36" s="35"/>
      <c r="D36" s="34"/>
      <c r="E36" s="19">
        <v>1687</v>
      </c>
      <c r="F36" s="19">
        <v>0</v>
      </c>
      <c r="G36" s="34"/>
      <c r="H36" s="21">
        <f t="shared" si="0"/>
        <v>0</v>
      </c>
      <c r="I36" s="29"/>
    </row>
    <row r="37" spans="1:9" ht="15">
      <c r="A37" s="29"/>
      <c r="B37" s="44"/>
      <c r="C37" s="35"/>
      <c r="D37" s="34"/>
      <c r="E37" s="19">
        <v>1687</v>
      </c>
      <c r="F37" s="19">
        <v>0</v>
      </c>
      <c r="G37" s="34"/>
      <c r="H37" s="21">
        <f t="shared" si="0"/>
        <v>0</v>
      </c>
      <c r="I37" s="29"/>
    </row>
    <row r="38" spans="1:9" ht="15">
      <c r="A38" s="29"/>
      <c r="B38" s="44"/>
      <c r="C38" s="35"/>
      <c r="D38" s="34"/>
      <c r="E38" s="19">
        <v>1687</v>
      </c>
      <c r="F38" s="19">
        <v>0</v>
      </c>
      <c r="G38" s="34"/>
      <c r="H38" s="21">
        <f t="shared" si="0"/>
        <v>0</v>
      </c>
      <c r="I38" s="29"/>
    </row>
    <row r="39" spans="1:9" ht="12.7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62" ht="15">
      <c r="O62" s="44" t="s">
        <v>47</v>
      </c>
    </row>
    <row r="63" ht="15">
      <c r="O63" s="44" t="s">
        <v>48</v>
      </c>
    </row>
    <row r="64" ht="15">
      <c r="O64" s="44" t="s">
        <v>49</v>
      </c>
    </row>
    <row r="65" ht="15">
      <c r="O65" s="44" t="s">
        <v>50</v>
      </c>
    </row>
  </sheetData>
  <sheetProtection/>
  <dataValidations count="1">
    <dataValidation type="list" allowBlank="1" showInputMessage="1" showErrorMessage="1" sqref="O62:O65 B7:B38">
      <formula1>$O$62:$O$65</formula1>
    </dataValidation>
  </dataValidations>
  <printOptions/>
  <pageMargins left="0.7" right="0.7" top="0.75" bottom="0.75" header="0.3" footer="0.3"/>
  <pageSetup orientation="portrait" scale="81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D8" sqref="D8"/>
    </sheetView>
  </sheetViews>
  <sheetFormatPr defaultColWidth="9.140625" defaultRowHeight="12.75"/>
  <cols>
    <col min="2" max="2" width="15.00390625" style="0" customWidth="1"/>
    <col min="3" max="3" width="16.421875" style="0" customWidth="1"/>
    <col min="4" max="4" width="13.57421875" style="0" customWidth="1"/>
    <col min="5" max="5" width="15.28125" style="0" customWidth="1"/>
    <col min="6" max="6" width="12.28125" style="0" customWidth="1"/>
    <col min="7" max="7" width="9.00390625" style="0" customWidth="1"/>
    <col min="8" max="8" width="11.421875" style="0" customWidth="1"/>
    <col min="12" max="12" width="13.421875" style="0" customWidth="1"/>
    <col min="13" max="13" width="21.7109375" style="0" customWidth="1"/>
    <col min="14" max="14" width="13.421875" style="0" customWidth="1"/>
    <col min="15" max="15" width="11.7109375" style="0" customWidth="1"/>
    <col min="16" max="16" width="6.421875" style="0" customWidth="1"/>
    <col min="17" max="17" width="12.00390625" style="0" customWidth="1"/>
  </cols>
  <sheetData>
    <row r="2" spans="1:9" ht="50.25" customHeight="1">
      <c r="A2" s="29"/>
      <c r="B2" s="38"/>
      <c r="C2" s="36" t="s">
        <v>40</v>
      </c>
      <c r="D2" s="29"/>
      <c r="E2" s="29"/>
      <c r="F2" s="29"/>
      <c r="G2" s="29"/>
      <c r="H2" s="29"/>
      <c r="I2" s="29"/>
    </row>
    <row r="3" spans="1:9" ht="54.75" customHeight="1">
      <c r="A3" s="29"/>
      <c r="B3" s="38"/>
      <c r="C3" s="38"/>
      <c r="D3" s="37"/>
      <c r="E3" s="29"/>
      <c r="F3" s="40" t="s">
        <v>45</v>
      </c>
      <c r="G3" s="39"/>
      <c r="H3" s="29"/>
      <c r="I3" s="29"/>
    </row>
    <row r="4" spans="1:9" ht="20.25" customHeight="1">
      <c r="A4" s="29"/>
      <c r="B4" s="38"/>
      <c r="C4" s="38"/>
      <c r="D4" s="37"/>
      <c r="E4" s="29"/>
      <c r="F4" s="41">
        <f>SUM(F7:F38)</f>
        <v>15.5</v>
      </c>
      <c r="G4" s="42">
        <f>SUM(G7:G38)</f>
        <v>31</v>
      </c>
      <c r="H4" s="43">
        <f>SUM(H7:H38)</f>
        <v>0.009187907528156491</v>
      </c>
      <c r="I4" s="29"/>
    </row>
    <row r="5" spans="1:9" ht="19.5" customHeight="1" thickBot="1">
      <c r="A5" s="29"/>
      <c r="B5" s="38"/>
      <c r="C5" s="38"/>
      <c r="D5" s="38"/>
      <c r="E5" s="38"/>
      <c r="F5" s="38"/>
      <c r="G5" s="38"/>
      <c r="H5" s="38"/>
      <c r="I5" s="29"/>
    </row>
    <row r="6" spans="1:9" ht="19.5" customHeight="1" thickBot="1" thickTop="1">
      <c r="A6" s="29"/>
      <c r="B6" s="10" t="s">
        <v>46</v>
      </c>
      <c r="C6" s="10" t="s">
        <v>44</v>
      </c>
      <c r="D6" s="10" t="s">
        <v>42</v>
      </c>
      <c r="E6" s="10" t="s">
        <v>14</v>
      </c>
      <c r="F6" s="10" t="s">
        <v>34</v>
      </c>
      <c r="G6" s="10" t="s">
        <v>41</v>
      </c>
      <c r="H6" s="10" t="s">
        <v>35</v>
      </c>
      <c r="I6" s="29"/>
    </row>
    <row r="7" spans="1:9" ht="16.5" customHeight="1" thickTop="1">
      <c r="A7" s="29"/>
      <c r="B7" s="44" t="s">
        <v>47</v>
      </c>
      <c r="C7" s="35">
        <v>40007</v>
      </c>
      <c r="D7" s="34" t="s">
        <v>43</v>
      </c>
      <c r="E7" s="19">
        <v>1687</v>
      </c>
      <c r="F7" s="19">
        <v>15.5</v>
      </c>
      <c r="G7" s="34">
        <v>31</v>
      </c>
      <c r="H7" s="21">
        <f>F7/E7</f>
        <v>0.009187907528156491</v>
      </c>
      <c r="I7" s="29"/>
    </row>
    <row r="8" spans="1:9" ht="15">
      <c r="A8" s="29"/>
      <c r="B8" s="44"/>
      <c r="C8" s="35">
        <v>40008</v>
      </c>
      <c r="D8" s="34"/>
      <c r="E8" s="19">
        <v>1687</v>
      </c>
      <c r="F8" s="19">
        <v>0</v>
      </c>
      <c r="G8" s="34"/>
      <c r="H8" s="21">
        <f aca="true" t="shared" si="0" ref="H8:H38">F8/E7</f>
        <v>0</v>
      </c>
      <c r="I8" s="29"/>
    </row>
    <row r="9" spans="1:9" ht="15">
      <c r="A9" s="29"/>
      <c r="B9" s="44"/>
      <c r="C9" s="35"/>
      <c r="D9" s="34"/>
      <c r="E9" s="19">
        <v>1687</v>
      </c>
      <c r="F9" s="19">
        <v>0</v>
      </c>
      <c r="G9" s="34"/>
      <c r="H9" s="21">
        <f t="shared" si="0"/>
        <v>0</v>
      </c>
      <c r="I9" s="29"/>
    </row>
    <row r="10" spans="1:9" ht="15">
      <c r="A10" s="29"/>
      <c r="B10" s="44"/>
      <c r="C10" s="35"/>
      <c r="D10" s="34"/>
      <c r="E10" s="19">
        <v>1687</v>
      </c>
      <c r="F10" s="19">
        <v>0</v>
      </c>
      <c r="G10" s="34"/>
      <c r="H10" s="21">
        <f t="shared" si="0"/>
        <v>0</v>
      </c>
      <c r="I10" s="29"/>
    </row>
    <row r="11" spans="1:9" ht="15">
      <c r="A11" s="29"/>
      <c r="B11" s="44"/>
      <c r="C11" s="35"/>
      <c r="D11" s="34"/>
      <c r="E11" s="19">
        <v>1687</v>
      </c>
      <c r="F11" s="19">
        <v>0</v>
      </c>
      <c r="G11" s="34"/>
      <c r="H11" s="21">
        <f t="shared" si="0"/>
        <v>0</v>
      </c>
      <c r="I11" s="29"/>
    </row>
    <row r="12" spans="1:9" ht="15">
      <c r="A12" s="29"/>
      <c r="B12" s="44"/>
      <c r="C12" s="35"/>
      <c r="D12" s="34"/>
      <c r="E12" s="19">
        <v>1687</v>
      </c>
      <c r="F12" s="19">
        <v>0</v>
      </c>
      <c r="G12" s="34"/>
      <c r="H12" s="21">
        <f t="shared" si="0"/>
        <v>0</v>
      </c>
      <c r="I12" s="29"/>
    </row>
    <row r="13" spans="1:9" ht="15">
      <c r="A13" s="29"/>
      <c r="B13" s="44"/>
      <c r="C13" s="35"/>
      <c r="D13" s="34"/>
      <c r="E13" s="19">
        <v>1687</v>
      </c>
      <c r="F13" s="19">
        <v>0</v>
      </c>
      <c r="G13" s="34"/>
      <c r="H13" s="21">
        <f t="shared" si="0"/>
        <v>0</v>
      </c>
      <c r="I13" s="29"/>
    </row>
    <row r="14" spans="1:9" ht="15">
      <c r="A14" s="29"/>
      <c r="B14" s="44"/>
      <c r="C14" s="35"/>
      <c r="D14" s="34"/>
      <c r="E14" s="19">
        <v>1687</v>
      </c>
      <c r="F14" s="19">
        <v>0</v>
      </c>
      <c r="G14" s="34"/>
      <c r="H14" s="21">
        <f t="shared" si="0"/>
        <v>0</v>
      </c>
      <c r="I14" s="29"/>
    </row>
    <row r="15" spans="1:9" ht="15">
      <c r="A15" s="29"/>
      <c r="B15" s="44"/>
      <c r="C15" s="35"/>
      <c r="D15" s="34"/>
      <c r="E15" s="19">
        <v>1687</v>
      </c>
      <c r="F15" s="19">
        <v>0</v>
      </c>
      <c r="G15" s="34"/>
      <c r="H15" s="21">
        <f t="shared" si="0"/>
        <v>0</v>
      </c>
      <c r="I15" s="29"/>
    </row>
    <row r="16" spans="1:9" ht="15">
      <c r="A16" s="29"/>
      <c r="B16" s="44"/>
      <c r="C16" s="35"/>
      <c r="D16" s="34"/>
      <c r="E16" s="19">
        <v>1687</v>
      </c>
      <c r="F16" s="19">
        <v>0</v>
      </c>
      <c r="G16" s="34"/>
      <c r="H16" s="21">
        <f t="shared" si="0"/>
        <v>0</v>
      </c>
      <c r="I16" s="29"/>
    </row>
    <row r="17" spans="1:9" ht="15">
      <c r="A17" s="29"/>
      <c r="B17" s="44"/>
      <c r="C17" s="35"/>
      <c r="D17" s="34"/>
      <c r="E17" s="19">
        <v>1687</v>
      </c>
      <c r="F17" s="19">
        <v>0</v>
      </c>
      <c r="G17" s="34"/>
      <c r="H17" s="21">
        <f t="shared" si="0"/>
        <v>0</v>
      </c>
      <c r="I17" s="29"/>
    </row>
    <row r="18" spans="1:9" ht="15">
      <c r="A18" s="29"/>
      <c r="B18" s="44"/>
      <c r="C18" s="35"/>
      <c r="D18" s="34"/>
      <c r="E18" s="19">
        <v>1687</v>
      </c>
      <c r="F18" s="19">
        <v>0</v>
      </c>
      <c r="G18" s="34"/>
      <c r="H18" s="21">
        <f t="shared" si="0"/>
        <v>0</v>
      </c>
      <c r="I18" s="29"/>
    </row>
    <row r="19" spans="1:9" ht="15">
      <c r="A19" s="29"/>
      <c r="B19" s="44"/>
      <c r="C19" s="35"/>
      <c r="D19" s="34"/>
      <c r="E19" s="19">
        <v>1687</v>
      </c>
      <c r="F19" s="19">
        <v>0</v>
      </c>
      <c r="G19" s="34"/>
      <c r="H19" s="21">
        <f t="shared" si="0"/>
        <v>0</v>
      </c>
      <c r="I19" s="29"/>
    </row>
    <row r="20" spans="1:9" ht="15">
      <c r="A20" s="29"/>
      <c r="B20" s="44"/>
      <c r="C20" s="35"/>
      <c r="D20" s="34"/>
      <c r="E20" s="19">
        <v>1687</v>
      </c>
      <c r="F20" s="19">
        <v>0</v>
      </c>
      <c r="G20" s="34"/>
      <c r="H20" s="21">
        <f t="shared" si="0"/>
        <v>0</v>
      </c>
      <c r="I20" s="29"/>
    </row>
    <row r="21" spans="1:9" ht="15">
      <c r="A21" s="29"/>
      <c r="B21" s="44"/>
      <c r="C21" s="35"/>
      <c r="D21" s="34"/>
      <c r="E21" s="19">
        <v>1687</v>
      </c>
      <c r="F21" s="19">
        <v>0</v>
      </c>
      <c r="G21" s="34"/>
      <c r="H21" s="21">
        <f t="shared" si="0"/>
        <v>0</v>
      </c>
      <c r="I21" s="29"/>
    </row>
    <row r="22" spans="1:9" ht="15">
      <c r="A22" s="29"/>
      <c r="B22" s="44"/>
      <c r="C22" s="35"/>
      <c r="D22" s="34"/>
      <c r="E22" s="19">
        <v>1687</v>
      </c>
      <c r="F22" s="19">
        <v>0</v>
      </c>
      <c r="G22" s="34"/>
      <c r="H22" s="21">
        <f t="shared" si="0"/>
        <v>0</v>
      </c>
      <c r="I22" s="29"/>
    </row>
    <row r="23" spans="1:9" ht="15">
      <c r="A23" s="29"/>
      <c r="B23" s="44"/>
      <c r="C23" s="35"/>
      <c r="D23" s="34"/>
      <c r="E23" s="19">
        <v>1687</v>
      </c>
      <c r="F23" s="19">
        <v>0</v>
      </c>
      <c r="G23" s="34"/>
      <c r="H23" s="21">
        <f t="shared" si="0"/>
        <v>0</v>
      </c>
      <c r="I23" s="29"/>
    </row>
    <row r="24" spans="1:9" ht="15">
      <c r="A24" s="29"/>
      <c r="B24" s="44"/>
      <c r="C24" s="35"/>
      <c r="D24" s="34"/>
      <c r="E24" s="19">
        <v>1687</v>
      </c>
      <c r="F24" s="19">
        <v>0</v>
      </c>
      <c r="G24" s="34"/>
      <c r="H24" s="21">
        <f t="shared" si="0"/>
        <v>0</v>
      </c>
      <c r="I24" s="29"/>
    </row>
    <row r="25" spans="1:9" ht="15">
      <c r="A25" s="29"/>
      <c r="B25" s="44"/>
      <c r="C25" s="35"/>
      <c r="D25" s="34"/>
      <c r="E25" s="19">
        <v>1687</v>
      </c>
      <c r="F25" s="19">
        <v>0</v>
      </c>
      <c r="G25" s="34"/>
      <c r="H25" s="21">
        <f t="shared" si="0"/>
        <v>0</v>
      </c>
      <c r="I25" s="29"/>
    </row>
    <row r="26" spans="1:9" ht="15">
      <c r="A26" s="29"/>
      <c r="B26" s="44"/>
      <c r="C26" s="35"/>
      <c r="D26" s="34"/>
      <c r="E26" s="19">
        <v>1687</v>
      </c>
      <c r="F26" s="19">
        <v>0</v>
      </c>
      <c r="G26" s="34"/>
      <c r="H26" s="21">
        <f t="shared" si="0"/>
        <v>0</v>
      </c>
      <c r="I26" s="29"/>
    </row>
    <row r="27" spans="1:9" ht="15">
      <c r="A27" s="29"/>
      <c r="B27" s="44"/>
      <c r="C27" s="35"/>
      <c r="D27" s="34"/>
      <c r="E27" s="19">
        <v>1687</v>
      </c>
      <c r="F27" s="19">
        <v>0</v>
      </c>
      <c r="G27" s="34"/>
      <c r="H27" s="21">
        <f t="shared" si="0"/>
        <v>0</v>
      </c>
      <c r="I27" s="29"/>
    </row>
    <row r="28" spans="1:9" ht="15">
      <c r="A28" s="29"/>
      <c r="B28" s="44"/>
      <c r="C28" s="35"/>
      <c r="D28" s="34"/>
      <c r="E28" s="19">
        <v>1687</v>
      </c>
      <c r="F28" s="19">
        <v>0</v>
      </c>
      <c r="G28" s="34"/>
      <c r="H28" s="21">
        <f t="shared" si="0"/>
        <v>0</v>
      </c>
      <c r="I28" s="29"/>
    </row>
    <row r="29" spans="1:9" ht="15">
      <c r="A29" s="29"/>
      <c r="B29" s="44"/>
      <c r="C29" s="35"/>
      <c r="D29" s="34"/>
      <c r="E29" s="19">
        <v>1687</v>
      </c>
      <c r="F29" s="19">
        <v>0</v>
      </c>
      <c r="G29" s="34"/>
      <c r="H29" s="21">
        <f t="shared" si="0"/>
        <v>0</v>
      </c>
      <c r="I29" s="29"/>
    </row>
    <row r="30" spans="1:9" ht="15">
      <c r="A30" s="29"/>
      <c r="B30" s="44"/>
      <c r="C30" s="35"/>
      <c r="D30" s="34"/>
      <c r="E30" s="19">
        <v>1687</v>
      </c>
      <c r="F30" s="19">
        <v>0</v>
      </c>
      <c r="G30" s="34"/>
      <c r="H30" s="21">
        <f t="shared" si="0"/>
        <v>0</v>
      </c>
      <c r="I30" s="29"/>
    </row>
    <row r="31" spans="1:9" ht="15">
      <c r="A31" s="29"/>
      <c r="B31" s="44"/>
      <c r="C31" s="35"/>
      <c r="D31" s="34"/>
      <c r="E31" s="19">
        <v>1687</v>
      </c>
      <c r="F31" s="19">
        <v>0</v>
      </c>
      <c r="G31" s="34"/>
      <c r="H31" s="21">
        <f t="shared" si="0"/>
        <v>0</v>
      </c>
      <c r="I31" s="29"/>
    </row>
    <row r="32" spans="1:9" ht="15">
      <c r="A32" s="29"/>
      <c r="B32" s="44"/>
      <c r="C32" s="35"/>
      <c r="D32" s="34"/>
      <c r="E32" s="19">
        <v>1687</v>
      </c>
      <c r="F32" s="19">
        <v>0</v>
      </c>
      <c r="G32" s="34"/>
      <c r="H32" s="21">
        <f t="shared" si="0"/>
        <v>0</v>
      </c>
      <c r="I32" s="29"/>
    </row>
    <row r="33" spans="1:9" ht="15">
      <c r="A33" s="29"/>
      <c r="B33" s="44"/>
      <c r="C33" s="35"/>
      <c r="D33" s="34"/>
      <c r="E33" s="19">
        <v>1687</v>
      </c>
      <c r="F33" s="19">
        <v>0</v>
      </c>
      <c r="G33" s="34"/>
      <c r="H33" s="21">
        <f t="shared" si="0"/>
        <v>0</v>
      </c>
      <c r="I33" s="29"/>
    </row>
    <row r="34" spans="1:9" ht="15">
      <c r="A34" s="29"/>
      <c r="B34" s="44"/>
      <c r="C34" s="35"/>
      <c r="D34" s="34"/>
      <c r="E34" s="19">
        <v>1687</v>
      </c>
      <c r="F34" s="19">
        <v>0</v>
      </c>
      <c r="G34" s="34"/>
      <c r="H34" s="21">
        <f t="shared" si="0"/>
        <v>0</v>
      </c>
      <c r="I34" s="29"/>
    </row>
    <row r="35" spans="1:9" ht="15">
      <c r="A35" s="29"/>
      <c r="B35" s="44"/>
      <c r="C35" s="35"/>
      <c r="D35" s="34"/>
      <c r="E35" s="19">
        <v>1687</v>
      </c>
      <c r="F35" s="19">
        <v>0</v>
      </c>
      <c r="G35" s="34"/>
      <c r="H35" s="21">
        <f t="shared" si="0"/>
        <v>0</v>
      </c>
      <c r="I35" s="29"/>
    </row>
    <row r="36" spans="1:9" ht="15">
      <c r="A36" s="29"/>
      <c r="B36" s="44"/>
      <c r="C36" s="35"/>
      <c r="D36" s="34"/>
      <c r="E36" s="19">
        <v>1687</v>
      </c>
      <c r="F36" s="19">
        <v>0</v>
      </c>
      <c r="G36" s="34"/>
      <c r="H36" s="21">
        <f t="shared" si="0"/>
        <v>0</v>
      </c>
      <c r="I36" s="29"/>
    </row>
    <row r="37" spans="1:9" ht="15">
      <c r="A37" s="29"/>
      <c r="B37" s="44"/>
      <c r="C37" s="35"/>
      <c r="D37" s="34"/>
      <c r="E37" s="19">
        <v>1687</v>
      </c>
      <c r="F37" s="19">
        <v>0</v>
      </c>
      <c r="G37" s="34"/>
      <c r="H37" s="21">
        <f t="shared" si="0"/>
        <v>0</v>
      </c>
      <c r="I37" s="29"/>
    </row>
    <row r="38" spans="1:9" ht="15">
      <c r="A38" s="29"/>
      <c r="B38" s="44"/>
      <c r="C38" s="35"/>
      <c r="D38" s="34"/>
      <c r="E38" s="19">
        <v>1687</v>
      </c>
      <c r="F38" s="19">
        <v>0</v>
      </c>
      <c r="G38" s="34"/>
      <c r="H38" s="21">
        <f t="shared" si="0"/>
        <v>0</v>
      </c>
      <c r="I38" s="29"/>
    </row>
    <row r="39" spans="1:9" ht="12.75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62" ht="15">
      <c r="O62" s="44" t="s">
        <v>47</v>
      </c>
    </row>
    <row r="63" ht="15">
      <c r="O63" s="44" t="s">
        <v>48</v>
      </c>
    </row>
    <row r="64" ht="15">
      <c r="O64" s="44" t="s">
        <v>49</v>
      </c>
    </row>
    <row r="65" ht="15">
      <c r="O65" s="44" t="s">
        <v>50</v>
      </c>
    </row>
  </sheetData>
  <sheetProtection/>
  <dataValidations count="1">
    <dataValidation type="list" allowBlank="1" showInputMessage="1" showErrorMessage="1" sqref="O62:O65 B7:B38">
      <formula1>$O$62:$O$65</formula1>
    </dataValidation>
  </dataValidations>
  <printOptions/>
  <pageMargins left="0.7" right="0.7" top="0.75" bottom="0.75" header="0.3" footer="0.3"/>
  <pageSetup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Dachel</dc:creator>
  <cp:keywords/>
  <dc:description/>
  <cp:lastModifiedBy>Dachel</cp:lastModifiedBy>
  <dcterms:created xsi:type="dcterms:W3CDTF">2009-05-26T02:03:55Z</dcterms:created>
  <dcterms:modified xsi:type="dcterms:W3CDTF">2009-07-15T17:56:28Z</dcterms:modified>
  <cp:category/>
  <cp:version/>
  <cp:contentType/>
  <cp:contentStatus/>
</cp:coreProperties>
</file>